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codeName="ThisWorkbook"/>
  <mc:AlternateContent xmlns:mc="http://schemas.openxmlformats.org/markup-compatibility/2006">
    <mc:Choice Requires="x15">
      <x15ac:absPath xmlns:x15ac="http://schemas.microsoft.com/office/spreadsheetml/2010/11/ac" url="P:\SEC Reporting\10-Ks and 10-Qs\2020\Q4'20\Support\Press Release &amp; IR Slides\IR Tables\"/>
    </mc:Choice>
  </mc:AlternateContent>
  <xr:revisionPtr revIDLastSave="0" documentId="8_{3299A09B-7BEA-4FD9-8511-0D3CC3C31957}" xr6:coauthVersionLast="36" xr6:coauthVersionMax="36" xr10:uidLastSave="{00000000-0000-0000-0000-000000000000}"/>
  <bookViews>
    <workbookView xWindow="0" yWindow="0" windowWidth="23040" windowHeight="8850" tabRatio="849" xr2:uid="{00000000-000D-0000-FFFF-FFFF00000000}"/>
  </bookViews>
  <sheets>
    <sheet name="Select Financial Results QTD" sheetId="58" r:id="rId1"/>
    <sheet name="Select Financial Results YTD" sheetId="74" state="hidden" r:id="rId2"/>
    <sheet name="SelectFinResults-NonGAAP YTD" sheetId="79" state="hidden" r:id="rId3"/>
    <sheet name="Income Statement" sheetId="59" r:id="rId4"/>
    <sheet name="Non GAAP Income Statement" sheetId="81" r:id="rId5"/>
    <sheet name="Adjusted EBITDA" sheetId="60" r:id="rId6"/>
    <sheet name="Combined Adjusted EBITDA" sheetId="75" state="hidden" r:id="rId7"/>
    <sheet name="Adjusted Diluted EPS" sheetId="61" r:id="rId8"/>
    <sheet name="Wtd Avg Shares Outstanding" sheetId="71" r:id="rId9"/>
    <sheet name="Adjusted Expenses" sheetId="62" r:id="rId10"/>
    <sheet name="Free Cash Flows" sheetId="69" r:id="rId11"/>
    <sheet name="Basic &amp; Diluted EPS" sheetId="72" r:id="rId12"/>
    <sheet name="Gross Rev by Asset Class QTD" sheetId="68" r:id="rId13"/>
    <sheet name="Gross Rev by Asset Class YTD" sheetId="76" state="hidden" r:id="rId14"/>
    <sheet name="Fees per Million QTD" sheetId="64" r:id="rId15"/>
    <sheet name="Average Daily Volume QTD" sheetId="73" r:id="rId16"/>
    <sheet name="Average Daily Volume YTD" sheetId="78" state="hidden" r:id="rId17"/>
    <sheet name="Fees per Million YTD" sheetId="77" state="hidden" r:id="rId18"/>
  </sheets>
  <externalReferences>
    <externalReference r:id="rId19"/>
    <externalReference r:id="rId20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4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4" hidden="1">#REF!</definedName>
    <definedName name="_RIV00a0a5c007f143a29210cddef92f634e" hidden="1">'Adjusted Diluted EPS'!$D:$D</definedName>
    <definedName name="_RIV00a14b6525614d6791cb4dfcf64426e4" localSheetId="4" hidden="1">#REF!</definedName>
    <definedName name="_RIV00a14b6525614d6791cb4dfcf64426e4" hidden="1">'Free Cash Flows'!$9:$9</definedName>
    <definedName name="_RIV00a8100f5fe5431d8a60eb779fe677e7" localSheetId="4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4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Statement'!$38:$38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4" hidden="1">#REF!</definedName>
    <definedName name="_RIV02c95677ed1a4f28b969e6fb49503782" hidden="1">'Select Financial Results QTD'!$21:$21</definedName>
    <definedName name="_RIV02e74aa1cfee4bd280d5b6549d7a683c" localSheetId="4" hidden="1">#REF!</definedName>
    <definedName name="_RIV02e74aa1cfee4bd280d5b6549d7a683c" hidden="1">#REF!</definedName>
    <definedName name="_RIV03011fee5f374935b20fc84934612586" localSheetId="4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4" hidden="1">#REF!</definedName>
    <definedName name="_RIV0329e35beab94282a09908f245862c2b" hidden="1">'Select Financial Results QTD'!$G:$G</definedName>
    <definedName name="_RIV034b696d9df747b0a6bc3fc86751f36d" localSheetId="4" hidden="1">#REF!</definedName>
    <definedName name="_RIV034b696d9df747b0a6bc3fc86751f36d" hidden="1">#REF!</definedName>
    <definedName name="_RIV03536ab8464a49038c6ad73e96bec9f0" localSheetId="4" hidden="1">#REF!</definedName>
    <definedName name="_RIV03536ab8464a49038c6ad73e96bec9f0" hidden="1">#REF!</definedName>
    <definedName name="_RIV03585f27b1224252a600906cd35b9772" localSheetId="4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4" hidden="1">#REF!</definedName>
    <definedName name="_RIV03e60e73fae14a51900cb7cdc6e1c250" hidden="1">'Wtd Avg Shares Outstanding'!$17:$17</definedName>
    <definedName name="_RIV03ead7bfc96041db95ac837b5a5228f1" hidden="1">#REF!</definedName>
    <definedName name="_RIV04075124f96c4c1a9523e6fdd5eadddd" hidden="1">#REF!</definedName>
    <definedName name="_RIV04075c1ad4e04b689c402c05d913fda4" localSheetId="4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4" hidden="1">#REF!</definedName>
    <definedName name="_RIV0479db76f1924b6bbd6ff1eafe8c0858" hidden="1">'Basic &amp; Diluted EPS'!$29:$29</definedName>
    <definedName name="_RIV047bf8e2f16145faa49ee8781c0678d3" localSheetId="4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4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4" hidden="1">#REF!</definedName>
    <definedName name="_RIV0522b57034ec440cb9728fb0ab72537b" hidden="1">'Basic &amp; Diluted EPS'!$17:$17</definedName>
    <definedName name="_RIV052e927542f74fc29754abdce2a2f3b5" hidden="1">#REF!</definedName>
    <definedName name="_RIV0531daacb9024d3681e94aa78064dd60" localSheetId="4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4" hidden="1">#REF!</definedName>
    <definedName name="_RIV062dc89aa40b49baa8031cc85bc4f922" hidden="1">'Wtd Avg Shares Outstanding'!$C:$C</definedName>
    <definedName name="_RIV063827ac42da4879b57474197caed2e8" localSheetId="4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4" hidden="1">#REF!</definedName>
    <definedName name="_RIV0683268d177f4263ab69e44645e06786" hidden="1">'Adjusted Expenses'!#REF!</definedName>
    <definedName name="_RIV069afdd3e881456baca547c29ae80e93" localSheetId="4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4" hidden="1">#REF!</definedName>
    <definedName name="_RIV07896852a11842c5a91728e900368b58" hidden="1">'Gross Rev by Asset Class QTD'!$17:$17</definedName>
    <definedName name="_RIV07983da9485d4f3e82c0152017205b5c" localSheetId="4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4" hidden="1">#REF!</definedName>
    <definedName name="_RIV07c0b2489eca4c27a11d49f54a8ab91c" hidden="1">'Select Financial Results QTD'!$15:$15</definedName>
    <definedName name="_RIV083140d24eee43d387241ac0e6609bb6" localSheetId="4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4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4" hidden="1">#REF!</definedName>
    <definedName name="_RIV0c15811c67ce4ab8a126fab68d159b78" hidden="1">'Free Cash Flows'!$12:$12</definedName>
    <definedName name="_RIV0c242855ebd4415fb10d3865015f876e" hidden="1">#REF!</definedName>
    <definedName name="_RIV0c543793cbd54d66b330f11b3a9d460e" hidden="1">#REF!</definedName>
    <definedName name="_RIV0c6b41476f214aa4aec3ebcc21059883" localSheetId="4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4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4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4" hidden="1">#REF!</definedName>
    <definedName name="_RIV1054a18e9b9c43d48379bc8b52e8a769" hidden="1">'Gross Rev by Asset Class QTD'!$9:$9</definedName>
    <definedName name="_RIV1058e4bb2d93495dae484ada6b75e1ed" localSheetId="4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4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4" hidden="1">#REF!</definedName>
    <definedName name="_RIV11e7cca26a5f421da0d61bacb6c99ac2" hidden="1">'Basic &amp; Diluted EPS'!$20:$20</definedName>
    <definedName name="_RIV11e9650fea874a93ae0f861a7e884fe1" hidden="1">#REF!</definedName>
    <definedName name="_RIV11ecab15f3254ff08a2d4e761419eb14" localSheetId="4" hidden="1">#REF!</definedName>
    <definedName name="_RIV11ecab15f3254ff08a2d4e761419eb14" hidden="1">#REF!</definedName>
    <definedName name="_RIV11f3372b0a0f4e578fd82a0598252235" localSheetId="4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4" hidden="1">#REF!</definedName>
    <definedName name="_RIV1204c407b2cf4553bf5859c53244c689" hidden="1">'Gross Rev by Asset Class QTD'!$A:$A</definedName>
    <definedName name="_RIV120ce45d81a14a678734a0c42488f1a7" localSheetId="4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Statement'!$15:$15</definedName>
    <definedName name="_RIV12ac332db08040bd9c61edc854380928" localSheetId="4" hidden="1">#REF!</definedName>
    <definedName name="_RIV12ac332db08040bd9c61edc854380928" hidden="1">#REF!</definedName>
    <definedName name="_RIV12af116cf7ab4cd08c7935d98a534c8d" localSheetId="4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4" hidden="1">#REF!</definedName>
    <definedName name="_RIV135d9689ef134f0ea955cfe6d93f1106" hidden="1">'Basic &amp; Diluted EPS'!#REF!</definedName>
    <definedName name="_RIV1390fbbfb8b0430991b80a95e4b78d46" localSheetId="4" hidden="1">#REF!</definedName>
    <definedName name="_RIV1390fbbfb8b0430991b80a95e4b78d46" hidden="1">#REF!</definedName>
    <definedName name="_RIV13912b0a1168406483f2fe23d98f88b4" localSheetId="4" hidden="1">#REF!</definedName>
    <definedName name="_RIV13912b0a1168406483f2fe23d98f88b4" hidden="1">'Adjusted Diluted EPS'!$H:$H</definedName>
    <definedName name="_RIV13a0d99721f846e496f8fd9c9113cd61" localSheetId="4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4" hidden="1">#REF!</definedName>
    <definedName name="_RIV13bf29175551437281eb485a564f7e5c" hidden="1">'Adjusted EBITDA'!$6:$6</definedName>
    <definedName name="_RIV13cc856bb24c44f3bdd6444b9f12e98f" localSheetId="4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4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Statement'!$36:$36</definedName>
    <definedName name="_RIV14b116ce88644a379bc2e91b4b742653" localSheetId="4" hidden="1">#REF!</definedName>
    <definedName name="_RIV14b116ce88644a379bc2e91b4b742653" hidden="1">#REF!</definedName>
    <definedName name="_RIV14cb0721163b4f7babce053d2cf53909" localSheetId="4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4" hidden="1">#REF!</definedName>
    <definedName name="_RIV163ef0f467694a9e887ae6a4866e8b11" hidden="1">'Basic &amp; Diluted EPS'!$6:$6</definedName>
    <definedName name="_RIV1643955cf8ce4e3984f76d30c037a6cc" localSheetId="4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4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4" hidden="1">#REF!</definedName>
    <definedName name="_RIV188ba2a7c6ee4f038a3d0e2ab95e82b3" hidden="1">'Basic &amp; Diluted EPS'!$13:$13</definedName>
    <definedName name="_RIV18a0160d6f654af3a1da99d02b7e0b1b" hidden="1">#REF!</definedName>
    <definedName name="_RIV18a2362f0f9e4199a39a36f9f17d01da" localSheetId="4" hidden="1">#REF!</definedName>
    <definedName name="_RIV18a2362f0f9e4199a39a36f9f17d01da" hidden="1">'Adjusted Diluted EPS'!#REF!</definedName>
    <definedName name="_RIV18d0744181cb4de481ecf9854e3e8add" localSheetId="4" hidden="1">#REF!</definedName>
    <definedName name="_RIV18d0744181cb4de481ecf9854e3e8add" hidden="1">#REF!</definedName>
    <definedName name="_RIV18d2df2c413a4410a07db1b10ef0e0ba" localSheetId="4" hidden="1">#REF!</definedName>
    <definedName name="_RIV18d2df2c413a4410a07db1b10ef0e0ba" hidden="1">#REF!</definedName>
    <definedName name="_RIV18d396b05a1f4d98a81d7c83b36fcdab" localSheetId="4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4" hidden="1">#REF!</definedName>
    <definedName name="_RIV197c7742e2a54c7ba4bf3c012f9911f6" hidden="1">'Adjusted Expenses'!$H:$H</definedName>
    <definedName name="_RIV19806fb4839243aca9c54b536e5d47fe" localSheetId="4" hidden="1">#REF!</definedName>
    <definedName name="_RIV19806fb4839243aca9c54b536e5d47fe" hidden="1">'Fees per Million QTD'!#REF!</definedName>
    <definedName name="_RIV198b33c580d3462f873eee06bf89a67f" localSheetId="4" hidden="1">#REF!</definedName>
    <definedName name="_RIV198b33c580d3462f873eee06bf89a67f" hidden="1">'Adjusted Expenses'!$12:$12</definedName>
    <definedName name="_RIV198c3bbb103a46ad9e29ff9cab95997b" hidden="1">#REF!</definedName>
    <definedName name="_RIV198e5ab65c044f509b5c415ac6f936d0" hidden="1">#REF!</definedName>
    <definedName name="_RIV199ad181a5284f859304f453257196a3" localSheetId="4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4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4" hidden="1">#REF!</definedName>
    <definedName name="_RIV1acdd9bdf2c84c0c98cb8103e8d17038" hidden="1">'Basic &amp; Diluted EPS'!$27:$27</definedName>
    <definedName name="_RIV1b063d7c7df746dababc9af9e8939dee" hidden="1">#REF!</definedName>
    <definedName name="_RIV1b091ccc6ec4464f8479b09949391480" localSheetId="4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4" hidden="1">#REF!</definedName>
    <definedName name="_RIV1b42498f82074f268de10cc3e44682a7" hidden="1">'Gross Rev by Asset Class QTD'!$E:$E</definedName>
    <definedName name="_RIV1b4549d9eecf4b3282a98f1b44e77060" localSheetId="4" hidden="1">#REF!</definedName>
    <definedName name="_RIV1b4549d9eecf4b3282a98f1b44e77060" hidden="1">'Basic &amp; Diluted EPS'!$26:$26</definedName>
    <definedName name="_RIV1b7c62700098485eac3c762cdfc61b85" localSheetId="4" hidden="1">#REF!</definedName>
    <definedName name="_RIV1b7c62700098485eac3c762cdfc61b85" hidden="1">#REF!</definedName>
    <definedName name="_RIV1b7d054d3e3c4d0c81d6b7836371fe7a" localSheetId="4" hidden="1">#REF!</definedName>
    <definedName name="_RIV1b7d054d3e3c4d0c81d6b7836371fe7a" hidden="1">#REF!</definedName>
    <definedName name="_RIV1b97f58ff1fd49979c0f2debf7c2b857" localSheetId="4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4" hidden="1">#REF!</definedName>
    <definedName name="_RIV1c8709aec84b44f7b566c179b6df4473" hidden="1">'Adjusted Expenses'!$K:$K</definedName>
    <definedName name="_RIV1c9c9d7d887e4f44b53d06ffda034627" hidden="1">#REF!</definedName>
    <definedName name="_RIV1cadb4b93e104a3aac53ba4356a04122" localSheetId="4" hidden="1">#REF!</definedName>
    <definedName name="_RIV1cadb4b93e104a3aac53ba4356a04122" hidden="1">'Adjusted Diluted EPS'!$F:$F</definedName>
    <definedName name="_RIV1cb27b99929148b6b32652fec1fa9d96" localSheetId="4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4" hidden="1">#REF!</definedName>
    <definedName name="_RIV1d8ac6c4a3c94050adda12f260643995" hidden="1">'Select Financial Results QTD'!$20:$20</definedName>
    <definedName name="_RIV1d9be6a891794bfc830bb6612d9a3f65" hidden="1">#REF!</definedName>
    <definedName name="_RIV1da400aa2a334f1aaf04df5dde1efff4" localSheetId="4" hidden="1">#REF!</definedName>
    <definedName name="_RIV1da400aa2a334f1aaf04df5dde1efff4" hidden="1">'Wtd Avg Shares Outstanding'!#REF!</definedName>
    <definedName name="_RIV1daa2555ed3a4deba90584f6f3196552" localSheetId="4" hidden="1">#REF!</definedName>
    <definedName name="_RIV1daa2555ed3a4deba90584f6f3196552" hidden="1">#REF!</definedName>
    <definedName name="_RIV1dd287ed0c184f329733735496e09ce0" localSheetId="4" hidden="1">#REF!</definedName>
    <definedName name="_RIV1dd287ed0c184f329733735496e09ce0" hidden="1">'Adjusted EBITDA'!#REF!</definedName>
    <definedName name="_RIV1df6313ae29649e8b6be3b25648b050e" localSheetId="4" hidden="1">#REF!</definedName>
    <definedName name="_RIV1df6313ae29649e8b6be3b25648b050e" hidden="1">#REF!</definedName>
    <definedName name="_RIV1df912018be64b68b0677728da7c5fd7" localSheetId="4" hidden="1">#REF!</definedName>
    <definedName name="_RIV1df912018be64b68b0677728da7c5fd7" hidden="1">#REF!</definedName>
    <definedName name="_RIV1e05bb6dcdcd48619688efbfa58055d4" localSheetId="4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4" hidden="1">#REF!</definedName>
    <definedName name="_RIV1e80b6bc034843dc92b3e725bdf0233d" hidden="1">'Gross Rev by Asset Class QTD'!$K:$K</definedName>
    <definedName name="_RIV1eb29210372a484db9f7afa86e986e84" localSheetId="4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4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4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4" hidden="1">#REF!</definedName>
    <definedName name="_RIV213f5d21550244bb83085d75025a54af" hidden="1">'Select Financial Results QTD'!$E:$E</definedName>
    <definedName name="_RIV219216b79dbd4ba3ba11fc99d51d811b" localSheetId="4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4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4" hidden="1">#REF!</definedName>
    <definedName name="_RIV22887aa0153646a2943bc4172f64708f" hidden="1">'Select Financial Results QTD'!$F:$F</definedName>
    <definedName name="_RIV229fbedb5bee4f25a7b5d872c9168446" localSheetId="4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4" hidden="1">#REF!</definedName>
    <definedName name="_RIV24097a0b9b7e449d9f1e235af777505c" hidden="1">'Select Financial Results QTD'!$C:$C</definedName>
    <definedName name="_RIV24435bbf01c34f22af185b651a2db21b" localSheetId="4" hidden="1">#REF!</definedName>
    <definedName name="_RIV24435bbf01c34f22af185b651a2db21b" hidden="1">#REF!</definedName>
    <definedName name="_RIV247672628d4c4e6c9d1af59ad7f4bbb1" localSheetId="4" hidden="1">#REF!</definedName>
    <definedName name="_RIV247672628d4c4e6c9d1af59ad7f4bbb1" hidden="1">'Basic &amp; Diluted EPS'!$22:$22</definedName>
    <definedName name="_RIV247d30b0efbc439f8f1bab692f870eb0" localSheetId="4" hidden="1">#REF!</definedName>
    <definedName name="_RIV247d30b0efbc439f8f1bab692f870eb0" hidden="1">#REF!</definedName>
    <definedName name="_RIV248e61a5cb3e494495ca0e90041d93ec" localSheetId="4" hidden="1">#REF!</definedName>
    <definedName name="_RIV248e61a5cb3e494495ca0e90041d93ec" hidden="1">#REF!</definedName>
    <definedName name="_RIV24a754d7fa3242589be226a23b303ab1" localSheetId="4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4" hidden="1">#REF!</definedName>
    <definedName name="_RIV24be275620614807b8848cff577bae41" hidden="1">'Free Cash Flows'!$10:$10</definedName>
    <definedName name="_RIV24beb99f8462463d8b0cf9e27938880b" localSheetId="4" hidden="1">#REF!</definedName>
    <definedName name="_RIV24beb99f8462463d8b0cf9e27938880b" hidden="1">#REF!</definedName>
    <definedName name="_RIV24c4447aec884e58a96f0f853e53891e" localSheetId="4" hidden="1">#REF!</definedName>
    <definedName name="_RIV24c4447aec884e58a96f0f853e53891e" hidden="1">#REF!</definedName>
    <definedName name="_RIV24d70fbacff548399aabc50dafefac07" localSheetId="4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4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4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4" hidden="1">#REF!</definedName>
    <definedName name="_RIV2578ed48257f4ab086f042d2c8ee53ef" hidden="1">'Adjusted Expenses'!$A:$A</definedName>
    <definedName name="_RIV2589fd7cdee4465da5dbbf25899abfc9" localSheetId="4" hidden="1">#REF!</definedName>
    <definedName name="_RIV2589fd7cdee4465da5dbbf25899abfc9" hidden="1">'Wtd Avg Shares Outstanding'!#REF!</definedName>
    <definedName name="_RIV25a44eafcbf84232857200031c6d560e" localSheetId="4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4" hidden="1">#REF!</definedName>
    <definedName name="_RIV25bbb9b39a2c4a99bc2376d60962e7be" hidden="1">#REF!</definedName>
    <definedName name="_RIV25bc2bbe91344c69845b870e3bf4e3b2" localSheetId="4" hidden="1">#REF!</definedName>
    <definedName name="_RIV25bc2bbe91344c69845b870e3bf4e3b2" hidden="1">'Gross 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4" hidden="1">#REF!</definedName>
    <definedName name="_RIV26cc9de673be41ef9b31fb3bffe84154" hidden="1">'Gross Rev by Asset Class QTD'!$15:$15</definedName>
    <definedName name="_RIV26ea68bdaf3b4061bb92751e2cf62542" hidden="1">#REF!</definedName>
    <definedName name="_RIV26ec88ca2eb34b01bdf79ee64caecc0e" hidden="1">#REF!</definedName>
    <definedName name="_RIV26f9a789c01f48349877aab11efaef02" localSheetId="4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4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4" hidden="1">#REF!</definedName>
    <definedName name="_RIV28b87d76629d4d9aaa0899b1cb590d3e" hidden="1">'Adjusted Diluted EPS'!$9:$9</definedName>
    <definedName name="_RIV28d21baeb7484d5986a0f0a82885f7fe" hidden="1">#REF!</definedName>
    <definedName name="_RIV28d88b8acdbd4abbaa109ea94eded0f1" localSheetId="4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4" hidden="1">#REF!</definedName>
    <definedName name="_RIV2a474379c7614831b0fef7668a303fad" hidden="1">'Gross Rev by Asset Class QTD'!$V:$V</definedName>
    <definedName name="_RIV2a52e24160e44ee48fe66bac32bc76f1" localSheetId="4" hidden="1">#REF!</definedName>
    <definedName name="_RIV2a52e24160e44ee48fe66bac32bc76f1" hidden="1">#REF!</definedName>
    <definedName name="_RIV2a6c9f02e9014e818b61cb8a5b80cbb7" localSheetId="4" hidden="1">#REF!</definedName>
    <definedName name="_RIV2a6c9f02e9014e818b61cb8a5b80cbb7" hidden="1">#REF!</definedName>
    <definedName name="_RIV2a70470c4aee48e98a7377e409a450b4" localSheetId="4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4" hidden="1">#REF!</definedName>
    <definedName name="_RIV2ab9e71dc2c34b8b8d604a3088419739" hidden="1">'Adjusted Diluted EPS'!$6:$6</definedName>
    <definedName name="_RIV2af70e606ab24289997bed8331608e35" hidden="1">#REF!</definedName>
    <definedName name="_RIV2b251c3cfdc244a791cb2c5a43cb5559" localSheetId="4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4" hidden="1">#REF!</definedName>
    <definedName name="_RIV2dc2318c46de43c089e2d8662d203c87" hidden="1">'Wtd Avg Shares Outstanding'!#REF!</definedName>
    <definedName name="_RIV2e32856e2d514b8196aec0900baab8ef" localSheetId="4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4" hidden="1">#REF!</definedName>
    <definedName name="_RIV2f09973d5ee8471fa69093bc299f14b2" hidden="1">'Select Financial Results QTD'!$M:$M</definedName>
    <definedName name="_RIV2f116d4ec53b4debb37557b462449e58" localSheetId="4" hidden="1">#REF!</definedName>
    <definedName name="_RIV2f116d4ec53b4debb37557b462449e58" hidden="1">#REF!</definedName>
    <definedName name="_RIV2f1ec38b5f5e4991950ef330d6b8e538" localSheetId="4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4" hidden="1">#REF!</definedName>
    <definedName name="_RIV2f626d783f3741cf9d84a29610132051" hidden="1">'Select Financial Results QTD'!$19:$19</definedName>
    <definedName name="_RIV2f84655f7acb4670a9f000be2ee8370f" hidden="1">#REF!</definedName>
    <definedName name="_RIV2fbda88b3c6c4b22a3292e2352491e4d" localSheetId="4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4" hidden="1">#REF!</definedName>
    <definedName name="_RIV30782a78648749969a4a50b7659c10d5" hidden="1">'Adjusted Diluted EPS'!#REF!</definedName>
    <definedName name="_RIV30873bf360d54926aa5d79c2d7a6b313" localSheetId="4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4" hidden="1">#REF!</definedName>
    <definedName name="_RIV309b55a1d9b945a7839b3b551654ef8c" hidden="1">#REF!</definedName>
    <definedName name="_RIV30ab209229844e8f966841d18a2b5989" localSheetId="4" hidden="1">#REF!</definedName>
    <definedName name="_RIV30ab209229844e8f966841d18a2b5989" hidden="1">'Gross Rev by Asset Class QTD'!$B:$B</definedName>
    <definedName name="_RIV30ced3608e5245d6824eaaa42f7a980c" localSheetId="4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4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4" hidden="1">#REF!</definedName>
    <definedName name="_RIV3386af78b75c42738955cd635ec621f6" hidden="1">'Adjusted EBITDA'!$11:$11</definedName>
    <definedName name="_RIV338eca8ad953494f9c9eefe59ef352c1" localSheetId="4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4" hidden="1">#REF!</definedName>
    <definedName name="_RIV3479c9bf0c7a4e15a540d136fec34006" hidden="1">'Fees per Million QTD'!$Q:$Q</definedName>
    <definedName name="_RIV3495c32444a24cb4a2c17fdbf683a67c" localSheetId="4" hidden="1">#REF!</definedName>
    <definedName name="_RIV3495c32444a24cb4a2c17fdbf683a67c" hidden="1">'Basic &amp; Diluted EPS'!$35:$35</definedName>
    <definedName name="_RIV3498b676c32345d2979b132b6933fbbe" hidden="1">'Income Statement'!$23:$23</definedName>
    <definedName name="_RIV34ad84fb190e455592f652a6d98b38ce" localSheetId="4" hidden="1">#REF!</definedName>
    <definedName name="_RIV34ad84fb190e455592f652a6d98b38ce" hidden="1">#REF!</definedName>
    <definedName name="_RIV34e4994c5eff4c5a9257e9a8ef94a5c1" localSheetId="4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Statement'!$28:$28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Statement'!$34:$34</definedName>
    <definedName name="_RIV3699699408e041edb77d11b433a86a5c" localSheetId="4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Statement'!$42:$42</definedName>
    <definedName name="_RIV37d900f60e6244c8a0fb2e81ea569e67" hidden="1">'Income Statement'!$32:$32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Statement'!$20:$20</definedName>
    <definedName name="_RIV380876b6c19e442b8d22cafd3cf08971" hidden="1">#REF!</definedName>
    <definedName name="_RIV381cc3bf4e914659a27417bd9342e91a" localSheetId="4" hidden="1">#REF!</definedName>
    <definedName name="_RIV381cc3bf4e914659a27417bd9342e91a" hidden="1">#REF!</definedName>
    <definedName name="_RIV387a23e38701418a8fc276935e7fae13" localSheetId="4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4" hidden="1">#REF!</definedName>
    <definedName name="_RIV38b83f6e76184e9ab89fd29b59aee6c1" hidden="1">'Adjusted EBITDA'!$17:$17</definedName>
    <definedName name="_RIV38f947276ceb473082231e95f3d8048c" localSheetId="4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4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4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4" hidden="1">#REF!</definedName>
    <definedName name="_RIV3aaa44a217154f90a73fa382767e19bd" hidden="1">'Gross Rev by Asset Class QTD'!$Y:$Y</definedName>
    <definedName name="_RIV3ad2d5b5b1f24af99ab6ae5845eb7cc0" hidden="1">#REF!</definedName>
    <definedName name="_RIV3adb61cc43ac45c99897eff83771fb02" localSheetId="4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4" hidden="1">#REF!</definedName>
    <definedName name="_RIV3b18458646e842ceac70b283968ef7d3" hidden="1">'Adjusted EBITDA'!$9:$9</definedName>
    <definedName name="_RIV3b20dd0d1d9c4325a3f3744538b7814c" hidden="1">#REF!</definedName>
    <definedName name="_RIV3b30332fd29f410599418872a02c8329" localSheetId="4" hidden="1">#REF!</definedName>
    <definedName name="_RIV3b30332fd29f410599418872a02c8329" hidden="1">#REF!</definedName>
    <definedName name="_RIV3b3c22a137c5470282339f4adf029589" localSheetId="4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4" hidden="1">#REF!</definedName>
    <definedName name="_RIV3b5db7b25ab74cb98789b9c134cb0da4" hidden="1">'Adjusted Diluted EPS'!$19:$19</definedName>
    <definedName name="_RIV3b6b04e92cf74f7094024beff7b923b0" localSheetId="4" hidden="1">#REF!</definedName>
    <definedName name="_RIV3b6b04e92cf74f7094024beff7b923b0" hidden="1">#REF!</definedName>
    <definedName name="_RIV3b7d324379b24f5e9632eed666fa3cf2" localSheetId="4" hidden="1">#REF!</definedName>
    <definedName name="_RIV3b7d324379b24f5e9632eed666fa3cf2" hidden="1">#REF!</definedName>
    <definedName name="_RIV3b9faaee98a24de090c1f8ec57ce2076" localSheetId="4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4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4" hidden="1">#REF!</definedName>
    <definedName name="_RIV3c340c5b69c047a883a56a5acc4909ee" hidden="1">'Adjusted EBITDA'!$D:$D</definedName>
    <definedName name="_RIV3c36aef617fa40fc82309c55c06ab151" localSheetId="4" hidden="1">#REF!</definedName>
    <definedName name="_RIV3c36aef617fa40fc82309c55c06ab151" hidden="1">#REF!</definedName>
    <definedName name="_RIV3c802baa138845f48503db9208aa6dc5" localSheetId="4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4" hidden="1">#REF!</definedName>
    <definedName name="_RIV3de87bba6bf44eb185a0b4566b7f671a" hidden="1">'Wtd Avg Shares Outstanding'!$D:$D</definedName>
    <definedName name="_RIV3df52c8d2cbb45afb27a40e96cc3a200" localSheetId="4" hidden="1">#REF!</definedName>
    <definedName name="_RIV3df52c8d2cbb45afb27a40e96cc3a200" hidden="1">#REF!</definedName>
    <definedName name="_RIV3e38808e9d1e4b9faf4ec534349ce00b" localSheetId="4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4" hidden="1">#REF!</definedName>
    <definedName name="_RIV3f2a890ca0524be699b3170ba6ea451c" hidden="1">'Basic &amp; Diluted EPS'!$16:$16</definedName>
    <definedName name="_RIV3f3fdde016ab4ba78837cc1f2d9cdb74" localSheetId="4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4" hidden="1">#REF!</definedName>
    <definedName name="_RIV3f78089c8bc540ffb73ff107811fe810" hidden="1">#REF!</definedName>
    <definedName name="_RIV3f8e43613a18436db92f7cd52939d21e" localSheetId="4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4" hidden="1">#REF!</definedName>
    <definedName name="_RIV402ad32b3cf747829c15ff83cda32716" hidden="1">'Adjusted Diluted EPS'!$26:$26</definedName>
    <definedName name="_RIV40325b825fad4d9fbbbd34e84a17739f" localSheetId="4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4" hidden="1">#REF!</definedName>
    <definedName name="_RIV404b13cc90f14ea091db5df4df2c1b67" hidden="1">#REF!</definedName>
    <definedName name="_RIV405cd1d413044d0faff112601bdb0fba" localSheetId="4" hidden="1">#REF!</definedName>
    <definedName name="_RIV405cd1d413044d0faff112601bdb0fba" hidden="1">'Gross Rev by Asset Class QTD'!$16:$16</definedName>
    <definedName name="_RIV4088d8e9cbca4e7bbdf3e65faf3c66bd" hidden="1">#REF!</definedName>
    <definedName name="_RIV40bb40c937b3447291c3c1ac20bb9a57" localSheetId="4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4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4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4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Statement'!$12:$12</definedName>
    <definedName name="_RIV432da4bc0e434dda841185175d2eb1a8" localSheetId="4" hidden="1">#REF!</definedName>
    <definedName name="_RIV432da4bc0e434dda841185175d2eb1a8" hidden="1">#REF!</definedName>
    <definedName name="_RIV434e1ee177fd4435848220fe4397936c" hidden="1">'Income Statement'!$39:$39</definedName>
    <definedName name="_RIV43ab7f28358a4204b7843ed107f87e17" localSheetId="4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4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4" hidden="1">#REF!</definedName>
    <definedName name="_RIV4425fcf19189403f9556fbe33072a5e5" hidden="1">'Adjusted Expenses'!$F:$F</definedName>
    <definedName name="_RIV4452192393314e6e8bafb917dadb2ab4" localSheetId="4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4" hidden="1">#REF!</definedName>
    <definedName name="_RIV4500c6cc1ec04855ad5547b2dcd1827a" hidden="1">'Adjusted Diluted EPS'!$11:$11</definedName>
    <definedName name="_RIV4507bfe4744948b2b7670643062ae8a9" hidden="1">#REF!</definedName>
    <definedName name="_RIV4538ff498900452eadd5bc69b865f2da" localSheetId="4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4" hidden="1">#REF!</definedName>
    <definedName name="_RIV456edf50114d4ad0acede3f1103ccd41" hidden="1">'Adjusted Diluted EPS'!$17:$17</definedName>
    <definedName name="_RIV457fc4eb69a8450fb5e86f1f3692919c" localSheetId="4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4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4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4" hidden="1">#REF!</definedName>
    <definedName name="_RIV476c068a625743bc832969d95e0b727b" hidden="1">'Adjusted Expenses'!$I:$I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4" hidden="1">#REF!</definedName>
    <definedName name="_RIV48859fa2370146acbbbdbc82f88a83e8" hidden="1">'Basic &amp; Diluted EPS'!$10:$10</definedName>
    <definedName name="_RIV488fb538756f4dd0a865d3ea731fb359" hidden="1">#REF!</definedName>
    <definedName name="_RIV489f1bf83a3e47daad65ca384f6d4c36" hidden="1">#REF!</definedName>
    <definedName name="_RIV48ad4d21cb5f403f904d9c61b95db9f5" localSheetId="4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4" hidden="1">#REF!</definedName>
    <definedName name="_RIV48ceedd1119e4d248395bad3b42e68b8" hidden="1">'Wtd Avg Shares Outstanding'!#REF!</definedName>
    <definedName name="_RIV48fd6d039546496d8c00aecf821e7cb9" localSheetId="4" hidden="1">#REF!</definedName>
    <definedName name="_RIV48fd6d039546496d8c00aecf821e7cb9" hidden="1">#REF!</definedName>
    <definedName name="_RIV491efb1f7fec441393091317312f652a" localSheetId="4" hidden="1">#REF!</definedName>
    <definedName name="_RIV491efb1f7fec441393091317312f652a" hidden="1">'Adjusted EBITDA'!$F:$F</definedName>
    <definedName name="_RIV4931dd8b9ea9408f8ffe4cee93b5c947" localSheetId="4" hidden="1">#REF!</definedName>
    <definedName name="_RIV4931dd8b9ea9408f8ffe4cee93b5c947" hidden="1">#REF!</definedName>
    <definedName name="_RIV4982a39e092a4b37b29a58468b0ecf73" localSheetId="4" hidden="1">#REF!</definedName>
    <definedName name="_RIV4982a39e092a4b37b29a58468b0ecf73" hidden="1">#REF!</definedName>
    <definedName name="_RIV49ad36fb1428431e90480471cfaedea5" localSheetId="4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4" hidden="1">#REF!</definedName>
    <definedName name="_RIV4c5b48d8f7ea427aa79c144100baa122" hidden="1">'Gross Rev by Asset Class QTD'!$O:$O</definedName>
    <definedName name="_RIV4c5c4da8aa4b4640b15e89a83c94efb5" localSheetId="4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4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4" hidden="1">#REF!</definedName>
    <definedName name="_RIV4d09a7fe47db47229a6fb4d54e9b1a2d" hidden="1">'Adjusted Diluted EPS'!#REF!</definedName>
    <definedName name="_RIV4d0b1b0a27404de8a7ed2950a5116683" localSheetId="4" hidden="1">#REF!</definedName>
    <definedName name="_RIV4d0b1b0a27404de8a7ed2950a5116683" hidden="1">#REF!</definedName>
    <definedName name="_RIV4d22b377908b4fa5af84ef8890302992" localSheetId="4" hidden="1">#REF!</definedName>
    <definedName name="_RIV4d22b377908b4fa5af84ef8890302992" hidden="1">'Wtd Avg Shares Outstanding'!#REF!</definedName>
    <definedName name="_RIV4d25b2d3a65a4116bcbe2fe371dca861" localSheetId="4" hidden="1">#REF!</definedName>
    <definedName name="_RIV4d25b2d3a65a4116bcbe2fe371dca861" hidden="1">'Wtd Avg Shares Outstanding'!#REF!</definedName>
    <definedName name="_RIV4d683c2ad469464dac7038b21a3a85aa" localSheetId="4" hidden="1">#REF!</definedName>
    <definedName name="_RIV4d683c2ad469464dac7038b21a3a85aa" hidden="1">#REF!</definedName>
    <definedName name="_RIV4d698317a4c94e08ad5dc6e420ec15f6" localSheetId="4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4" hidden="1">#REF!</definedName>
    <definedName name="_RIV4dd1fd64281644809152a4f8f350ee56" hidden="1">'Wtd Avg Shares Outstanding'!$14:$14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4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4" hidden="1">#REF!</definedName>
    <definedName name="_RIV4e8feca980b84a3294c4608438a0b360" hidden="1">'Gross Rev by Asset Class QTD'!$12:$12</definedName>
    <definedName name="_RIV4e909241efbe42ceb5c2249420644670" localSheetId="4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4" hidden="1">#REF!</definedName>
    <definedName name="_RIV4ec21e8ee3084b51bbfde9174d356f52" hidden="1">'Adjusted EBITDA'!$G:$G</definedName>
    <definedName name="_RIV4ec8fcd1313d4410aa9c76b5715b2f74" localSheetId="4" hidden="1">#REF!</definedName>
    <definedName name="_RIV4ec8fcd1313d4410aa9c76b5715b2f74" hidden="1">#REF!</definedName>
    <definedName name="_RIV4ecaf76f25964eb18481547edd24d718" localSheetId="4" hidden="1">#REF!</definedName>
    <definedName name="_RIV4ecaf76f25964eb18481547edd24d718" hidden="1">#REF!</definedName>
    <definedName name="_RIV4edeec837f554d6a9a97c33aedfb204d" localSheetId="4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Statement'!$31:$31</definedName>
    <definedName name="_RIV4f49b0b7e9fd4543b4cb3102bfe12118" hidden="1">#REF!</definedName>
    <definedName name="_RIV4f50339f2cb648a28d6cf682b7c3b8ab" localSheetId="4" hidden="1">#REF!</definedName>
    <definedName name="_RIV4f50339f2cb648a28d6cf682b7c3b8ab" hidden="1">'Basic &amp; Diluted EPS'!$36:$36</definedName>
    <definedName name="_RIV4f677c59100d4db58b3ed49220e21974" hidden="1">#REF!</definedName>
    <definedName name="_RIV4f713998765d4d638844aa0a7816d53b" localSheetId="4" hidden="1">#REF!</definedName>
    <definedName name="_RIV4f713998765d4d638844aa0a7816d53b" hidden="1">#REF!</definedName>
    <definedName name="_RIV4fa9ac98664042d6a9c6316af94e91c0" localSheetId="4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4" hidden="1">#REF!</definedName>
    <definedName name="_RIV50278398b7584f8b8d154c140bb5c72c" hidden="1">'Adjusted Expenses'!$17:$17</definedName>
    <definedName name="_RIV5069fded02b54a2f8d1d93a89bd2c0de" hidden="1">#REF!</definedName>
    <definedName name="_RIV50a337bc865442ebbc03788a276a1279" localSheetId="4" hidden="1">#REF!</definedName>
    <definedName name="_RIV50a337bc865442ebbc03788a276a1279" hidden="1">#REF!</definedName>
    <definedName name="_RIV50b59e1188c448d39406cf18dbd57ced" localSheetId="4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4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4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4" hidden="1">#REF!</definedName>
    <definedName name="_RIV5344a78679b54967a204dad758489341" hidden="1">'Fees per Million QTD'!$J:$J</definedName>
    <definedName name="_RIV53670105ec684b90a1311c540d1d13a1" localSheetId="4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4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4" hidden="1">#REF!</definedName>
    <definedName name="_RIV53ae46e173d247ea85f553620af55794" hidden="1">'Free Cash Flows'!$6:$6</definedName>
    <definedName name="_RIV53b7be704b054726b301f331230bfe78" localSheetId="4" hidden="1">#REF!</definedName>
    <definedName name="_RIV53b7be704b054726b301f331230bfe78" hidden="1">'Adjusted EBITDA'!$8:$8</definedName>
    <definedName name="_RIV53e0c134b8b441a5880a6f9c4dbf8e47" localSheetId="4" hidden="1">#REF!</definedName>
    <definedName name="_RIV53e0c134b8b441a5880a6f9c4dbf8e47" hidden="1">'Gross Rev by Asset Class QTD'!$N:$N</definedName>
    <definedName name="_RIV5408681aa24f4c1ab7c9e42ada9b2e62" localSheetId="4" hidden="1">#REF!</definedName>
    <definedName name="_RIV5408681aa24f4c1ab7c9e42ada9b2e62" hidden="1">'Adjusted Diluted EPS'!$24:$24</definedName>
    <definedName name="_RIV542a5af16e15435893b47c7863247416" hidden="1">#REF!</definedName>
    <definedName name="_RIV542eaee92ef44623a000d2b25bf84f49" localSheetId="4" hidden="1">#REF!</definedName>
    <definedName name="_RIV542eaee92ef44623a000d2b25bf84f49" hidden="1">'Adjusted Diluted EPS'!$23:$23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4" hidden="1">#REF!</definedName>
    <definedName name="_RIV55b3dec03f034cf1aa0a7ca6c42a72dd" hidden="1">'Wtd Avg Shares Outstanding'!#REF!</definedName>
    <definedName name="_RIV55c61b0458b04a60b0c0522254e76516" localSheetId="4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4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4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4" hidden="1">#REF!</definedName>
    <definedName name="_RIV56f5c275331544b5ba79216b159bae34" hidden="1">#REF!</definedName>
    <definedName name="_RIV56ffc82a73094ba6b5c6c8f3ba3d1676" localSheetId="4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4" hidden="1">#REF!</definedName>
    <definedName name="_RIV571335c3ee8d41709eb9596b7bffd83b" hidden="1">'Gross Rev by Asset Class QTD'!$13:$13</definedName>
    <definedName name="_RIV5726480bc5ce44c3bc6004a8c3cf46da" localSheetId="4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4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4" hidden="1">#REF!</definedName>
    <definedName name="_RIV57c3c488dc9747f98a6df6609b52eb55" hidden="1">'Fees per Million QTD'!$N:$N</definedName>
    <definedName name="_RIV57cb35be63974b7b87ba7d47fc8ccdf8" localSheetId="4" hidden="1">#REF!</definedName>
    <definedName name="_RIV57cb35be63974b7b87ba7d47fc8ccdf8" hidden="1">'Adjusted EBITDA'!$14:$14</definedName>
    <definedName name="_RIV57d7b698482646619cdcdb10d9f468e9" hidden="1">#REF!</definedName>
    <definedName name="_RIV58072926b33a4f389b41315c72643a20" hidden="1">#REF!</definedName>
    <definedName name="_RIV580fa1c59a0b4312b0d89a4918c46669" localSheetId="4" hidden="1">#REF!</definedName>
    <definedName name="_RIV580fa1c59a0b4312b0d89a4918c46669" hidden="1">'Gross 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4" hidden="1">#REF!</definedName>
    <definedName name="_RIV59bc92e572e44b60829e8815be4e9d51" hidden="1">'Basic &amp; Diluted EPS'!$21:$21</definedName>
    <definedName name="_RIV59c40a7347f641c79a59436ba2336c59" localSheetId="4" hidden="1">#REF!</definedName>
    <definedName name="_RIV59c40a7347f641c79a59436ba2336c59" hidden="1">#REF!</definedName>
    <definedName name="_RIV59cf941c960c44eca63b32066476ca9e" localSheetId="4" hidden="1">#REF!</definedName>
    <definedName name="_RIV59cf941c960c44eca63b32066476ca9e" hidden="1">#REF!</definedName>
    <definedName name="_RIV59de636bcee54493a5c049d80f8103f1" localSheetId="4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4" hidden="1">#REF!</definedName>
    <definedName name="_RIV5a1c9035cd484277a6c6cc8da0d50952" hidden="1">'Adjusted Expenses'!$14:$14</definedName>
    <definedName name="_RIV5a1efa8574334ee391b93c9546911461" localSheetId="4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Statement'!$27:$27</definedName>
    <definedName name="_RIV5b19fe6ce9cd4e88a63dce2982093ebe" hidden="1">#REF!</definedName>
    <definedName name="_RIV5b2698daa74440b5b2579bc86ab74436" localSheetId="4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4" hidden="1">#REF!</definedName>
    <definedName name="_RIV5c21930abf2e4849b6326841fc5894a1" hidden="1">'Adjusted Expenses'!$10:$10</definedName>
    <definedName name="_RIV5c3ca50198ca4fe996ea434e0364f851" hidden="1">#REF!</definedName>
    <definedName name="_RIV5c4acffae0b44605b5089c4380efb694" localSheetId="4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4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4" hidden="1">#REF!</definedName>
    <definedName name="_RIV5d63c1fbcf27470180ee716d895b205b" hidden="1">'Free Cash Flows'!$15:$15</definedName>
    <definedName name="_RIV5d6d3879af904011b56a6234cd8106ad" hidden="1">#REF!</definedName>
    <definedName name="_RIV5d7e5dec23384dc49b72c817b6ec6d94" localSheetId="4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4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4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4" hidden="1">#REF!</definedName>
    <definedName name="_RIV5edfa5e71031400db5255d5a4a8ab336" hidden="1">'Free Cash Flows'!#REF!</definedName>
    <definedName name="_RIV5ee5ce528c5848b7992ba713f6ee82c1" localSheetId="4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4" hidden="1">#REF!</definedName>
    <definedName name="_RIV5f9cb3c9b4e240ca933d47901c6201c8" hidden="1">'Gross Rev by Asset Class QTD'!$Q:$Q</definedName>
    <definedName name="_RIV5fa8c05d979a4ca9a6297aaae9a48d90" hidden="1">#REF!</definedName>
    <definedName name="_RIV5fb58ce056764e368114b1cf9cfe8d0f" localSheetId="4" hidden="1">#REF!</definedName>
    <definedName name="_RIV5fb58ce056764e368114b1cf9cfe8d0f" hidden="1">#REF!</definedName>
    <definedName name="_RIV5fc6a9ebddca45d892efe0258fadb553" localSheetId="4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4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4" hidden="1">#REF!</definedName>
    <definedName name="_RIV6032589931de483081969e7a8045dfd4" hidden="1">'Gross 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4" hidden="1">#REF!</definedName>
    <definedName name="_RIV62998cbca94044378518145e50a92b1d" hidden="1">'Select Financial Results QTD'!$18:$18</definedName>
    <definedName name="_RIV62a29c5f87f7403392c9a88ece295bb7" localSheetId="4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4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4" hidden="1">#REF!</definedName>
    <definedName name="_RIV63981dab19464652b1b55b74576d283c" hidden="1">#REF!</definedName>
    <definedName name="_RIV63ba4147201b4fc2adf06c91932396dd" localSheetId="4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4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4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4" hidden="1">#REF!</definedName>
    <definedName name="_RIV65819d003a8342ce91783b6d82eea375" hidden="1">#REF!</definedName>
    <definedName name="_RIV6591ed016b1644e8a8689c603b418068" localSheetId="4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4" hidden="1">#REF!</definedName>
    <definedName name="_RIV6a641f66947342dcbaedca5e285d61de" hidden="1">'Select Financial Results QTD'!$9:$9</definedName>
    <definedName name="_RIV6aa451da7fd14dd8a40a73157f3cb643" localSheetId="4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4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4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4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Statement'!$19:$19</definedName>
    <definedName name="_RIV6bb434be551a4662afc069f496433037" localSheetId="4" hidden="1">#REF!</definedName>
    <definedName name="_RIV6bb434be551a4662afc069f496433037" hidden="1">#REF!</definedName>
    <definedName name="_RIV6bb4ebd717c4445e96c2a203063e5de2" localSheetId="4" hidden="1">#REF!</definedName>
    <definedName name="_RIV6bb4ebd717c4445e96c2a203063e5de2" hidden="1">'Adjusted EBITDA'!#REF!</definedName>
    <definedName name="_RIV6bc3d2e9d5284e3ca510bef85880546d" localSheetId="4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Statement'!$13:$13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4" hidden="1">#REF!</definedName>
    <definedName name="_RIV6c45b8be3970499aa9526b23f6f738a3" hidden="1">#REF!</definedName>
    <definedName name="_RIV6c528ba78e2a480d81cc5c24384d42f0" localSheetId="4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Statement'!$16:$16</definedName>
    <definedName name="_RIV6c7d79d906e846258efe1ba7af6f7945" hidden="1">#REF!</definedName>
    <definedName name="_RIV6ca3c26b1cc04a5595ca51f3bbd29468" hidden="1">'Income Statement'!$14:$14</definedName>
    <definedName name="_RIV6ca448ace89a4c338cc8f23e03127878" hidden="1">#REF!</definedName>
    <definedName name="_RIV6cb95a8dddfc4b03bbe49e558f56725c" hidden="1">#REF!</definedName>
    <definedName name="_RIV6cc705d239fb49b9bf08e7be3c5d1d88" localSheetId="4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4" hidden="1">#REF!</definedName>
    <definedName name="_RIV6d4a7701fe09476dbe86daa4d9cc8e45" hidden="1">'Gross 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4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4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4" hidden="1">#REF!</definedName>
    <definedName name="_RIV6e64358af1cb40359d7e3988d8ac0854" hidden="1">'Adjusted EBITDA'!$13:$13</definedName>
    <definedName name="_RIV6e7590f08f214727ba48199357a4b200" hidden="1">#REF!</definedName>
    <definedName name="_RIV6e85ce1da2324e39989e789b15e57aee" localSheetId="4" hidden="1">#REF!</definedName>
    <definedName name="_RIV6e85ce1da2324e39989e789b15e57aee" hidden="1">'Wtd Avg Shares Outstanding'!#REF!</definedName>
    <definedName name="_RIV6eb7b48dd0b6445aa95383de15919d16" localSheetId="4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4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4" hidden="1">#REF!</definedName>
    <definedName name="_RIV70b3525748154d0f8b8c202d6f281af9" hidden="1">'Basic &amp; Diluted EPS'!$14:$14</definedName>
    <definedName name="_RIV70c93b2f38284843aff8b879943d562b" hidden="1">#REF!</definedName>
    <definedName name="_RIV70d136501df742949e58a83b155359b0" hidden="1">#REF!</definedName>
    <definedName name="_RIV70e1ecbdcdaf431d9696338e05648ded" localSheetId="4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4" hidden="1">#REF!</definedName>
    <definedName name="_RIV710a43684b634dd9b9de5164379c125e" hidden="1">'Adjusted EBITDA'!$12:$12</definedName>
    <definedName name="_RIV711d49150769444792e10eee74ce79e3" localSheetId="4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4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4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4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4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4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4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4" hidden="1">#REF!</definedName>
    <definedName name="_RIV737c980e872140afa35e7b946cef94c1" hidden="1">'Adjusted Diluted EPS'!$8:$8</definedName>
    <definedName name="_RIV738023925a6c4cd4a505a03f0f43e24e" localSheetId="4" hidden="1">#REF!</definedName>
    <definedName name="_RIV738023925a6c4cd4a505a03f0f43e24e" hidden="1">'Adjusted Diluted EPS'!#REF!</definedName>
    <definedName name="_RIV738e560f6cb84b43b92e7870092360b0" localSheetId="4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4" hidden="1">#REF!</definedName>
    <definedName name="_RIV73a36cfa01ff475ea4caf8f5a11572fc" hidden="1">#REF!</definedName>
    <definedName name="_RIV73a48322b8e244fd93931d960d289766" localSheetId="4" hidden="1">#REF!</definedName>
    <definedName name="_RIV73a48322b8e244fd93931d960d289766" hidden="1">'Adjusted Expenses'!$11:$11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4" hidden="1">#REF!</definedName>
    <definedName name="_RIV7574756bcd2c43d6915636b82216afb6" hidden="1">'Gross Rev by Asset Class QTD'!$18:$18</definedName>
    <definedName name="_RIV757cf274ce5c4840bd48bc91b2d94cbf" localSheetId="4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4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4" hidden="1">#REF!</definedName>
    <definedName name="_RIV76d814cebdc64af3a9305c010318cd3f" hidden="1">'Basic &amp; Diluted EPS'!$9:$9</definedName>
    <definedName name="_RIV7701042531134715b12ea93df853f5b6" localSheetId="4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4" hidden="1">#REF!</definedName>
    <definedName name="_RIV7705155ffe864655934e337f1ed149be" hidden="1">'Gross Rev by Asset Class QTD'!$T:$T</definedName>
    <definedName name="_RIV770e762b7cd84b44aa063fb6c01c725b" localSheetId="4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4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4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4" hidden="1">#REF!</definedName>
    <definedName name="_RIV7803c5b78733483a9b5d00524355e5e7" hidden="1">'Adjusted Diluted EPS'!$E:$E</definedName>
    <definedName name="_RIV784243cdeba54ed0b068cad341475026" localSheetId="4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4" hidden="1">#REF!</definedName>
    <definedName name="_RIV784b02a8ea204d2a804aab92c7968225" hidden="1">#REF!</definedName>
    <definedName name="_RIV788461bf4e9541e7b7f4ae1bffbadcf6" localSheetId="4" hidden="1">#REF!</definedName>
    <definedName name="_RIV788461bf4e9541e7b7f4ae1bffbadcf6" hidden="1">'Wtd Avg Shares Outstanding'!$15:$15</definedName>
    <definedName name="_RIV7886985284e948e6a1181e57e713627e" localSheetId="4" hidden="1">#REF!</definedName>
    <definedName name="_RIV7886985284e948e6a1181e57e713627e" hidden="1">#REF!</definedName>
    <definedName name="_RIV78b84bfd72284a108e46c951a837335c" localSheetId="4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4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4" hidden="1">#REF!</definedName>
    <definedName name="_RIV7a391c6dea1f4e1b9c7ed101212ad5a8" hidden="1">'Gross Rev by Asset Class QTD'!$M:$M</definedName>
    <definedName name="_RIV7a3b4b732c7c464c9942648031945b4d" hidden="1">#REF!</definedName>
    <definedName name="_RIV7a6936293ec44a04a25ee2d06c186466" localSheetId="4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4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4" hidden="1">#REF!</definedName>
    <definedName name="_RIV7abc6bcdc5d448b0b427830483b17779" hidden="1">#REF!</definedName>
    <definedName name="_RIV7ad6f5a287f24ac78b37da413dbc15ba" localSheetId="4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4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4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4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4" hidden="1">#REF!</definedName>
    <definedName name="_RIV7e413bbe3f054e6e8bf324ae4005fe80" hidden="1">'Gross Rev by Asset Class QTD'!$F:$F</definedName>
    <definedName name="_RIV7e48fd29b816440bafb7f49af6ec83c6" localSheetId="4" hidden="1">#REF!</definedName>
    <definedName name="_RIV7e48fd29b816440bafb7f49af6ec83c6" hidden="1">#REF!</definedName>
    <definedName name="_RIV7e90bd5708964867b5a284b88f27ae4e" localSheetId="4" hidden="1">#REF!</definedName>
    <definedName name="_RIV7e90bd5708964867b5a284b88f27ae4e" hidden="1">#REF!</definedName>
    <definedName name="_RIV7ea2ef9b382d41db86bcdb2904d744f9" localSheetId="4" hidden="1">#REF!</definedName>
    <definedName name="_RIV7ea2ef9b382d41db86bcdb2904d744f9" hidden="1">#REF!</definedName>
    <definedName name="_RIV7eaaed54dbff44009a43236eebabf735" hidden="1">'Income Statement'!$21:$21</definedName>
    <definedName name="_RIV7eadb2bed39b4e4bbc8dd55327bd914d" localSheetId="4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4" hidden="1">#REF!</definedName>
    <definedName name="_RIV8080177e4dd34b16a55b4b230a3ba7e2" hidden="1">'Basic &amp; Diluted EPS'!$28:$28</definedName>
    <definedName name="_RIV808d9f5a0c974c75862dc2500b637db9" localSheetId="4" hidden="1">#REF!</definedName>
    <definedName name="_RIV808d9f5a0c974c75862dc2500b637db9" hidden="1">#REF!</definedName>
    <definedName name="_RIV80b46a3a3cf147b5babd60b6ae3092f1" localSheetId="4" hidden="1">#REF!</definedName>
    <definedName name="_RIV80b46a3a3cf147b5babd60b6ae3092f1" hidden="1">#REF!</definedName>
    <definedName name="_RIV80b7acf33a4c48bea9adc7a33f85a8d8" localSheetId="4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4" hidden="1">#REF!</definedName>
    <definedName name="_RIV81117e1d98604d09b24cdafb8c097809" hidden="1">'Fees per Million QTD'!$O:$O</definedName>
    <definedName name="_RIV8119a28715c248dd8fcf2620d1f1f082" localSheetId="4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4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4" hidden="1">#REF!</definedName>
    <definedName name="_RIV81e9923d13684f4da78b0c819bcd3dc6" hidden="1">'Basic &amp; Diluted EPS'!$11:$11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4" hidden="1">#REF!</definedName>
    <definedName name="_RIV8262bb5c3280488082f49763d6373d5b" hidden="1">'Free Cash Flows'!$13:$13</definedName>
    <definedName name="_RIV826d6faa020d481c9dc6c3cc21307f60" localSheetId="4" hidden="1">#REF!</definedName>
    <definedName name="_RIV826d6faa020d481c9dc6c3cc21307f60" hidden="1">#REF!</definedName>
    <definedName name="_RIV8285aecbf3084fafbccb24fc894bb642" localSheetId="4" hidden="1">#REF!</definedName>
    <definedName name="_RIV8285aecbf3084fafbccb24fc894bb642" hidden="1">'Fees per Million QTD'!#REF!</definedName>
    <definedName name="_RIV82c9dd6ab2d54892a1537019606c4631" localSheetId="4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Statement'!$11:$11</definedName>
    <definedName name="_RIV82ea43db0bd8433ea011b111f94d1e07" hidden="1">#REF!</definedName>
    <definedName name="_RIV82f198d6575b492db524c8048e421164" localSheetId="4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4" hidden="1">#REF!</definedName>
    <definedName name="_RIV8433ced3731d48028a991e267da39044" hidden="1">'Wtd Avg Shares Outstanding'!$8:$8</definedName>
    <definedName name="_RIV84375c3270d141fc8c9547f2b958a9f2" hidden="1">#REF!</definedName>
    <definedName name="_RIV847b436baf6d4464b7ff4484a22c0752" hidden="1">#REF!</definedName>
    <definedName name="_RIV8485c978bb734a56bb56ea6a3b9629f1" localSheetId="4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4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4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4" hidden="1">#REF!</definedName>
    <definedName name="_RIV893b746e3f4c4ae3a82bb6fdf853e5bb" hidden="1">'Adjusted EBITDA'!$C:$C</definedName>
    <definedName name="_RIV8945fec91bc34eed801363ef1d50cce8" localSheetId="4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4" hidden="1">#REF!</definedName>
    <definedName name="_RIV899f2700a61d4763a42e69ba88ad2bb1" hidden="1">'Free Cash Flows'!$7:$7</definedName>
    <definedName name="_RIV89b8530a3d274225807a5b7c19d14f88" hidden="1">#REF!</definedName>
    <definedName name="_RIV8a15a7d63622489896ff8e193a97a0b4" localSheetId="4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4" hidden="1">#REF!</definedName>
    <definedName name="_RIV8b668f06c16e484fb10895c9528dac02" hidden="1">'Gross Rev by Asset Class QTD'!$R:$R</definedName>
    <definedName name="_RIV8b679868dd5a4a16bb38fc114bc92213" localSheetId="4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4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4" hidden="1">#REF!</definedName>
    <definedName name="_RIV8c171dbdbf464009a5212a1a3ec40222" hidden="1">'Gross Rev by Asset Class QTD'!$C:$C</definedName>
    <definedName name="_RIV8c1fd49c19114cc9a0a1cffda24a5313" localSheetId="4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Statement'!$26:$26</definedName>
    <definedName name="_RIV8cc378ef24a3491e85d34d9a34e99abf" hidden="1">#REF!</definedName>
    <definedName name="_RIV8cee2370e60847f897c0b46d5c2ebe99" hidden="1">#REF!</definedName>
    <definedName name="_RIV8d0beda84d474e0a9c74d80623ee27a8" localSheetId="4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4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Statement'!$18:$18</definedName>
    <definedName name="_RIV8dcedb6e52994fbcb256d2e437d0571a" localSheetId="4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Statement'!$30:$30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4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4" hidden="1">#REF!</definedName>
    <definedName name="_RIV8e5e76f5c2664863b6da47943c6cb220" hidden="1">#REF!</definedName>
    <definedName name="_RIV8e6838855b4f4025a98af7ec0ab76a8b" localSheetId="4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4" hidden="1">#REF!</definedName>
    <definedName name="_RIV8ef93e2da1bf4120a67dc46583fb7d76" hidden="1">'Basic &amp; Diluted EPS'!#REF!</definedName>
    <definedName name="_RIV8f27f3215d0d431ea0a94d4882052a68" localSheetId="4" hidden="1">#REF!</definedName>
    <definedName name="_RIV8f27f3215d0d431ea0a94d4882052a68" hidden="1">#REF!</definedName>
    <definedName name="_RIV8f664095954b452bb540f0c80be261fb" localSheetId="4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4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4" hidden="1">#REF!</definedName>
    <definedName name="_RIV9051d1f2022543189c54970a590201b3" hidden="1">'Gross 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4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Statement'!$22:$22</definedName>
    <definedName name="_RIV925b17971dd04203bbb0034bc3fd0c40" localSheetId="4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4" hidden="1">#REF!</definedName>
    <definedName name="_RIV93df48918baf44d4b0265854b6091c06" hidden="1">'Gross Rev by Asset Class QTD'!$W:$W</definedName>
    <definedName name="_RIV93e825b25fc1496091dd90d023b35505" localSheetId="4" hidden="1">#REF!</definedName>
    <definedName name="_RIV93e825b25fc1496091dd90d023b35505" hidden="1">'Adjusted EBITDA'!#REF!</definedName>
    <definedName name="_RIV93f0970d78ea48bb9222277223e17dd5" localSheetId="4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4" hidden="1">#REF!</definedName>
    <definedName name="_RIV9442de5de22e4e8097c08afbcfe604ca" hidden="1">'Basic &amp; Diluted EPS'!$15:$15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4" hidden="1">#REF!</definedName>
    <definedName name="_RIV950173ad9a7047718d2304344c7ff225" hidden="1">'Basic &amp; Diluted EPS'!$A:$A</definedName>
    <definedName name="_RIV9532dcaa39964d78b8890f8fda114afc" localSheetId="4" hidden="1">#REF!</definedName>
    <definedName name="_RIV9532dcaa39964d78b8890f8fda114afc" hidden="1">'Gross Rev by Asset Class QTD'!$L:$L</definedName>
    <definedName name="_RIV954ac935adc94086b56edee31cb39397" localSheetId="4" hidden="1">#REF!</definedName>
    <definedName name="_RIV954ac935adc94086b56edee31cb39397" hidden="1">#REF!</definedName>
    <definedName name="_RIV95564304984b46798fb2fbb4819711d1" localSheetId="4" hidden="1">#REF!</definedName>
    <definedName name="_RIV95564304984b46798fb2fbb4819711d1" hidden="1">'Basic &amp; Diluted EPS'!$19:$19</definedName>
    <definedName name="_RIV958648dbcd3a4ebb858b25a32b5d1fff" localSheetId="4" hidden="1">#REF!</definedName>
    <definedName name="_RIV958648dbcd3a4ebb858b25a32b5d1fff" hidden="1">'Adjusted EBITDA'!#REF!</definedName>
    <definedName name="_RIV958afe2dd95e49cf9b01ede47885f574" localSheetId="4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4" hidden="1">#REF!</definedName>
    <definedName name="_RIV96e857da585e49d99f9748ca3809a812" hidden="1">'Gross Rev by Asset Class QTD'!$11:$11</definedName>
    <definedName name="_RIV9702ddbbabed4f0c88c26e8706a375b9" hidden="1">#REF!</definedName>
    <definedName name="_RIV9703cacec82148d2aca81efc2dd29af3" hidden="1">#REF!</definedName>
    <definedName name="_RIV97275a2be4244bdcb3830dd79d5bda9b" localSheetId="4" hidden="1">#REF!</definedName>
    <definedName name="_RIV97275a2be4244bdcb3830dd79d5bda9b" hidden="1">#REF!</definedName>
    <definedName name="_RIV9728eac7b8dc432588d934b472bf9795" localSheetId="4" hidden="1">#REF!</definedName>
    <definedName name="_RIV9728eac7b8dc432588d934b472bf9795" hidden="1">'Fees per Million QTD'!$H:$H</definedName>
    <definedName name="_RIV97539cd7bbf44d69af4c4330ea105c8d" localSheetId="4" hidden="1">#REF!</definedName>
    <definedName name="_RIV97539cd7bbf44d69af4c4330ea105c8d" hidden="1">'Adjusted Expenses'!$J:$J</definedName>
    <definedName name="_RIV9791612d83a04a85b568d7c5ba95bbf6" localSheetId="4" hidden="1">#REF!</definedName>
    <definedName name="_RIV9791612d83a04a85b568d7c5ba95bbf6" hidden="1">#REF!</definedName>
    <definedName name="_RIV97996fbe2f91403598fac9df6c63ee3d" localSheetId="4" hidden="1">#REF!</definedName>
    <definedName name="_RIV97996fbe2f91403598fac9df6c63ee3d" hidden="1">'Adjusted EBITDA'!$18:$18</definedName>
    <definedName name="_RIV97a4a335f9b8494ca89541ef77a8451d" localSheetId="4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4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4" hidden="1">#REF!</definedName>
    <definedName name="_RIV9a75f3bb13534cf9b6bb9d05acf9ba45" hidden="1">'Gross Rev by Asset Class QTD'!$7:$7</definedName>
    <definedName name="_RIV9a8cb1c71e994d12b19d83866b02c0c5" hidden="1">#REF!</definedName>
    <definedName name="_RIV9a8cdb3a9f1e4c1ca77de15f7c3e8a92" hidden="1">#REF!</definedName>
    <definedName name="_RIV9aa163219cfe407b8c069d09371b5b82" localSheetId="4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4" hidden="1">#REF!</definedName>
    <definedName name="_RIV9ad56c3e9ebb43848e5717e54f054fb8" hidden="1">'Adjusted Diluted EPS'!$20:$20</definedName>
    <definedName name="_RIV9ae2072937e146b1a6b65dab7c16fe65" hidden="1">#REF!</definedName>
    <definedName name="_RIV9aed522a55eb469c82d937fef51dd569" localSheetId="4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4" hidden="1">#REF!</definedName>
    <definedName name="_RIV9e723eae65cc425698c7caac0e7eea3c" hidden="1">'Wtd Avg Shares Outstanding'!#REF!</definedName>
    <definedName name="_RIV9e7976d9cdde4888ac5191d630de9b75" localSheetId="4" hidden="1">#REF!</definedName>
    <definedName name="_RIV9e7976d9cdde4888ac5191d630de9b75" hidden="1">#REF!</definedName>
    <definedName name="_RIV9e86015668c044cab6dbe4e3a8bbaa7a" localSheetId="4" hidden="1">#REF!</definedName>
    <definedName name="_RIV9e86015668c044cab6dbe4e3a8bbaa7a" hidden="1">#REF!</definedName>
    <definedName name="_RIV9ed1a45280e24eb285c9ba4a61ace2dc" localSheetId="4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4" hidden="1">#REF!</definedName>
    <definedName name="_RIV9ff88a9b966c48a499596acd5f09124a" hidden="1">'Adjusted Expenses'!$13:$13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4" hidden="1">#REF!</definedName>
    <definedName name="_RIVa0d51980db354cab8a04c620d174ef0d" hidden="1">'Adjusted Diluted EPS'!$18:$18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4" hidden="1">#REF!</definedName>
    <definedName name="_RIVa186ab537f964d40976e2b46204f5af5" hidden="1">'Gross Rev by Asset Class QTD'!$U:$U</definedName>
    <definedName name="_RIVa18a142aac5b426cbe8be5da0fed02e6" localSheetId="4" hidden="1">#REF!</definedName>
    <definedName name="_RIVa18a142aac5b426cbe8be5da0fed02e6" hidden="1">'Basic &amp; Diluted EPS'!$33:$33</definedName>
    <definedName name="_RIVa1a7d37ff69741e295925efd1e4a57e5" hidden="1">#REF!</definedName>
    <definedName name="_RIVa1b6f80b7d524404879c8340a5251976" localSheetId="4" hidden="1">#REF!</definedName>
    <definedName name="_RIVa1b6f80b7d524404879c8340a5251976" hidden="1">#REF!</definedName>
    <definedName name="_RIVa1b8e2ccd0f04dd6be11256cdb3b3b3f" localSheetId="4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4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4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4" hidden="1">#REF!</definedName>
    <definedName name="_RIVa2c13f019b05422faea962815bdb3285" hidden="1">'Free Cash Flows'!$8:$8</definedName>
    <definedName name="_RIVa2ccc27fcaf24831a25417aedded6769" localSheetId="4" hidden="1">#REF!</definedName>
    <definedName name="_RIVa2ccc27fcaf24831a25417aedded6769" hidden="1">#REF!</definedName>
    <definedName name="_RIVa2d97773cd0d46678ab19121683abf76" localSheetId="4" hidden="1">#REF!</definedName>
    <definedName name="_RIVa2d97773cd0d46678ab19121683abf76" hidden="1">#REF!</definedName>
    <definedName name="_RIVa2e99d8f3488448886a4932ecba4fd89" localSheetId="4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4" hidden="1">#REF!</definedName>
    <definedName name="_RIVa4306b49bf1c47ffab003b267b4133aa" hidden="1">'Select Financial Results QTD'!$22:$22</definedName>
    <definedName name="_RIVa46cd936fb5b4297a88877800e359403" hidden="1">#REF!</definedName>
    <definedName name="_RIVa47d38e2019f47e38a17c3420c59e96e" hidden="1">#REF!</definedName>
    <definedName name="_RIVa4a2ed3d252448fd80ddc4d3ffb73c81" localSheetId="4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4" hidden="1">#REF!</definedName>
    <definedName name="_RIVa6150fed58504ba2aea09af56c3256b7" hidden="1">'Adjusted Diluted EPS'!#REF!</definedName>
    <definedName name="_RIVa64b942873394e469c5d9f7688996e77" localSheetId="4" hidden="1">#REF!</definedName>
    <definedName name="_RIVa64b942873394e469c5d9f7688996e77" hidden="1">#REF!</definedName>
    <definedName name="_RIVa654945e0e1845f0a392bc50f75c312a" hidden="1">'Income Statement'!$40:$40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4" hidden="1">#REF!</definedName>
    <definedName name="_RIVa67b0ac037e7401a87cb0fa34b2cc2c3" hidden="1">#REF!</definedName>
    <definedName name="_RIVa6b1bbd0c7af4f88bc6975617eff163b" hidden="1">'Income Statement'!$41:$41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4" hidden="1">#REF!</definedName>
    <definedName name="_RIVa92073678a6f411193af33d5d56b5b4d" hidden="1">'Gross Rev by Asset Class QTD'!$J:$J</definedName>
    <definedName name="_RIVa94e4d9e6cff4d2ab11dc194e6d0479e" localSheetId="4" hidden="1">#REF!</definedName>
    <definedName name="_RIVa94e4d9e6cff4d2ab11dc194e6d0479e" hidden="1">#REF!</definedName>
    <definedName name="_RIVa95edfe875ec4a368cfd46e2e20f34aa" localSheetId="4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4" hidden="1">#REF!</definedName>
    <definedName name="_RIVab88b03d9ef44afa865b86aa2f796d20" hidden="1">'Basic &amp; Diluted EPS'!$30:$30</definedName>
    <definedName name="_RIVab9e3bbf4ce14200a0235105004b42a1" hidden="1">#REF!</definedName>
    <definedName name="_RIVababb1cd975a4416bc52e0bbc389ab2a" hidden="1">#REF!</definedName>
    <definedName name="_RIVabce0e18e04f467dbc35c3d1344ce09a" localSheetId="4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4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4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4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4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4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4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4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4" hidden="1">#REF!</definedName>
    <definedName name="_RIVb168e19053f14cf4a69fbe9aeec18f67" hidden="1">#REF!</definedName>
    <definedName name="_RIVb17d2be422e64fce8f0aef8461d219ae" localSheetId="4" hidden="1">#REF!</definedName>
    <definedName name="_RIVb17d2be422e64fce8f0aef8461d219ae" hidden="1">#REF!</definedName>
    <definedName name="_RIVb181069812e945a8872961dd7e62f9a3" localSheetId="4" hidden="1">#REF!</definedName>
    <definedName name="_RIVb181069812e945a8872961dd7e62f9a3" hidden="1">'Wtd Avg Shares Outstanding'!#REF!</definedName>
    <definedName name="_RIVb1820cce07594e0eae73845c277ad2f8" localSheetId="4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4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Statement'!$37:$37</definedName>
    <definedName name="_RIVb2cef67901454b39bc3f31da8265003e" hidden="1">#REF!</definedName>
    <definedName name="_RIVb2d2899db3624c8c92d18df5650703e3" localSheetId="4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4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4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4" hidden="1">#REF!</definedName>
    <definedName name="_RIVb65c840e3bdb45a48aa9089223ef52e5" hidden="1">'Basic &amp; Diluted EPS'!#REF!</definedName>
    <definedName name="_RIVb66f289007f444039ce912b996bc38bf" localSheetId="4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4" hidden="1">#REF!</definedName>
    <definedName name="_RIVb6cb17b7705e4428abf4db81c3af551b" hidden="1">'Adjusted EBITDA'!#REF!</definedName>
    <definedName name="_RIVb6cd66f72fde461ca199d2ebf66c3f92" localSheetId="4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4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4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4" hidden="1">#REF!</definedName>
    <definedName name="_RIVb800cfa3555c481c863c3dd739291d51" hidden="1">'Gross Rev by Asset Class QTD'!$I:$I</definedName>
    <definedName name="_RIVb81f94a8e5424f8aa21ec6458344ff6a" localSheetId="4" hidden="1">#REF!</definedName>
    <definedName name="_RIVb81f94a8e5424f8aa21ec6458344ff6a" hidden="1">#REF!</definedName>
    <definedName name="_RIVb83ad3a508d444b9922fa04a6ce0c051" localSheetId="4" hidden="1">#REF!</definedName>
    <definedName name="_RIVb83ad3a508d444b9922fa04a6ce0c051" hidden="1">#REF!</definedName>
    <definedName name="_RIVb86390ef119941d7bfc741af339526fc" localSheetId="4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Statement'!$29:$29</definedName>
    <definedName name="_RIVb8f133392b774084893944518baab05c" localSheetId="4" hidden="1">#REF!</definedName>
    <definedName name="_RIVb8f133392b774084893944518baab05c" hidden="1">#REF!</definedName>
    <definedName name="_RIVb916e53ef7c3464c8f7ebd1f78a048f5" localSheetId="4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4" hidden="1">#REF!</definedName>
    <definedName name="_RIVb9e6df2e8a1f4b7196ca515c617a43a3" hidden="1">'Wtd Avg Shares Outstanding'!#REF!</definedName>
    <definedName name="_RIVba16e3630a354111bc98b14620749f5b" localSheetId="4" hidden="1">#REF!</definedName>
    <definedName name="_RIVba16e3630a354111bc98b14620749f5b" hidden="1">#REF!</definedName>
    <definedName name="_RIVba307ddd6d9e4d208633332fd625f828" localSheetId="4" hidden="1">#REF!</definedName>
    <definedName name="_RIVba307ddd6d9e4d208633332fd625f828" hidden="1">#REF!</definedName>
    <definedName name="_RIVba321795929f4f7ea0598794fc58d15d" localSheetId="4" hidden="1">#REF!</definedName>
    <definedName name="_RIVba321795929f4f7ea0598794fc58d15d" hidden="1">#REF!</definedName>
    <definedName name="_RIVba3324498d1e4723a2d29109014b305f" localSheetId="4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4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4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4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4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4" hidden="1">#REF!</definedName>
    <definedName name="_RIVbc0404ed29024611afad00c44d827f88" hidden="1">#REF!</definedName>
    <definedName name="_RIVbc0b7e5189994edb9bd0208e0409441c" hidden="1">'Income Statement'!$33:$33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4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4" hidden="1">#REF!</definedName>
    <definedName name="_RIVbe01a71cc3764f2e947cff2480404ba0" hidden="1">'Gross Rev by Asset Class QTD'!$D:$D</definedName>
    <definedName name="_RIVbe4ca734dd4f43df9986c956df2d902a" localSheetId="4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4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4" hidden="1">#REF!</definedName>
    <definedName name="_RIVc042842d0fbf42ffb7d065fa8ce13203" hidden="1">'Adjusted Diluted EPS'!$7:$7</definedName>
    <definedName name="_RIVc04709b22daf4fb68ed0490f95c8ee47" localSheetId="4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Statement'!$24:$24</definedName>
    <definedName name="_RIVc0e25b08acea4610be407a703c9bcf53" hidden="1">#REF!</definedName>
    <definedName name="_RIVc14d3fae4c614ac68e1242afe1bd01c4" hidden="1">#REF!</definedName>
    <definedName name="_RIVc1a7958b7767480dafdde7c44f57797f" localSheetId="4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4" hidden="1">#REF!</definedName>
    <definedName name="_RIVc362eb68e5fe40f397ef6355777e7a4a" hidden="1">'Basic &amp; Diluted EPS'!$18:$18</definedName>
    <definedName name="_RIVc38bc4946be74c3db03f3e72fa4bf740" localSheetId="4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4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4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4" hidden="1">#REF!</definedName>
    <definedName name="_RIVc724e379d8ef48cc833c7e1997ecdb18" hidden="1">'Gross Rev by Asset Class QTD'!$8:$8</definedName>
    <definedName name="_RIVc727c4abb49646aca9da1a83e101da39" hidden="1">#REF!</definedName>
    <definedName name="_RIVc73ae79295524c1c88e4cbcfb7e95547" localSheetId="4" hidden="1">#REF!</definedName>
    <definedName name="_RIVc73ae79295524c1c88e4cbcfb7e95547" hidden="1">'Adjusted Diluted EPS'!$12:$12</definedName>
    <definedName name="_RIVc778bf2792984f68aec5d03547d2fe80" localSheetId="4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4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4" hidden="1">#REF!</definedName>
    <definedName name="_RIVc7f3fc1cf9fb470e8cad9767ba872d8c" hidden="1">'Basic &amp; Diluted EPS'!#REF!</definedName>
    <definedName name="_RIVc8072e75069c40a3ae856d71b19d2dba" localSheetId="4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4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4" hidden="1">#REF!</definedName>
    <definedName name="_RIVc87df16eaa3347c7ac002f47dbd63d00" hidden="1">'Basic &amp; Diluted EPS'!$23:$23</definedName>
    <definedName name="_RIVc8b7ab21ee2549e28bea2566ca545044" localSheetId="4" hidden="1">#REF!</definedName>
    <definedName name="_RIVc8b7ab21ee2549e28bea2566ca545044" hidden="1">#REF!</definedName>
    <definedName name="_RIVc8d90866f43248f39d1621df7f756e98" localSheetId="4" hidden="1">#REF!</definedName>
    <definedName name="_RIVc8d90866f43248f39d1621df7f756e98" hidden="1">#REF!</definedName>
    <definedName name="_RIVc8ec3f5c55844bed940305ed3eeb81e0" localSheetId="4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4" hidden="1">#REF!</definedName>
    <definedName name="_RIVc97e77bd2e3b453d80daed440743f97b" hidden="1">'Adjusted EBITDA'!$7:$7</definedName>
    <definedName name="_RIVc99f777dce5445e3b42777fbadcad22a" hidden="1">#REF!</definedName>
    <definedName name="_RIVc9a185ce0a6c4a71adef235efe1e0cb1" localSheetId="4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4" hidden="1">#REF!</definedName>
    <definedName name="_RIVcb8cfe34f6714588a5b3c07db3754123" hidden="1">'Fees per Million QTD'!#REF!</definedName>
    <definedName name="_RIVcb91ab15909c4eb58821392a09baad4b" localSheetId="4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4" hidden="1">#REF!</definedName>
    <definedName name="_RIVcbd4280cbf5e4dc5b80aaaa98c54cee2" hidden="1">'Free Cash Flows'!$14:$14</definedName>
    <definedName name="_RIVcbf69b8e69674a6abe338c61c7778ea9" hidden="1">'Income Statement'!#REF!</definedName>
    <definedName name="_RIVcc06e02f2fbf48ad9f9195ff5d025f89" localSheetId="4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4" hidden="1">#REF!</definedName>
    <definedName name="_RIVcc37dfc4421f48ebafd902f0c09fcd9a" hidden="1">'Basic &amp; Diluted EPS'!$32:$32</definedName>
    <definedName name="_RIVcc3826987c084d7ea316b4d052b6c1a8" hidden="1">#REF!</definedName>
    <definedName name="_RIVcc5367acf17a4199a96b15bdcf552ef1" hidden="1">#REF!</definedName>
    <definedName name="_RIVcc681f397048422bb1213742cf81742b" localSheetId="4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4" hidden="1">#REF!</definedName>
    <definedName name="_RIVccc0274d19e94fd2b94388565eb78c3c" hidden="1">'Adjusted Diluted EPS'!$25:$25</definedName>
    <definedName name="_RIVccc35c43610148119c41c872200a446d" hidden="1">#REF!</definedName>
    <definedName name="_RIVccd00e67b4314ccc91d7632431adfb7f" hidden="1">#REF!</definedName>
    <definedName name="_RIVccd45bee787149a4b5fdf16bb52203b5" localSheetId="4" hidden="1">#REF!</definedName>
    <definedName name="_RIVccd45bee787149a4b5fdf16bb52203b5" hidden="1">'Adjusted Expenses'!#REF!</definedName>
    <definedName name="_RIVccd6813c9d444406aaf98f2c778615ae" localSheetId="4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4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4" hidden="1">#REF!</definedName>
    <definedName name="_RIVcd6ce5ae6ea443838c677814f655eb04" hidden="1">'Gross Rev by Asset Class QTD'!$14:$14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4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4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4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4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4" hidden="1">#REF!</definedName>
    <definedName name="_RIVcf37c4214c904e7abde38323e043b001" hidden="1">'Adjusted Expenses'!$6:$6</definedName>
    <definedName name="_RIVcf4ae471e34f47c3b76db21a3c9a659f" hidden="1">#REF!</definedName>
    <definedName name="_RIVcf61930d7362452ebba1501347326bee" hidden="1">#REF!</definedName>
    <definedName name="_RIVcf7998acc4e44e9c88f070c53c598db1" localSheetId="4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4" hidden="1">#REF!</definedName>
    <definedName name="_RIVcfacdec730ce4ed9b42486a2c8412757" hidden="1">'Adjusted Expenses'!$15:$15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4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4" hidden="1">#REF!</definedName>
    <definedName name="_RIVd15d3f3e5c584eb0b87cfe2ab0db85ed" hidden="1">'Gross Rev by Asset Class QTD'!$10:$10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4" hidden="1">#REF!</definedName>
    <definedName name="_RIVd1dea2420178476c8c6660c764d2add5" hidden="1">'Adjusted Diluted EPS'!$13:$13</definedName>
    <definedName name="_RIVd1eef594394546c39eba834373780fc0" hidden="1">#REF!</definedName>
    <definedName name="_RIVd204030d9b154afe8d9a3ce1223dfaf6" localSheetId="4" hidden="1">#REF!</definedName>
    <definedName name="_RIVd204030d9b154afe8d9a3ce1223dfaf6" hidden="1">#REF!</definedName>
    <definedName name="_RIVd20a12efc5644dfebb79573a56b23a1f" localSheetId="4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4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4" hidden="1">#REF!</definedName>
    <definedName name="_RIVd23c9ced8e82474bbf11e566ca27a8ad" hidden="1">#REF!</definedName>
    <definedName name="_RIVd24a1a88276d471b9b605565112057da" localSheetId="4" hidden="1">#REF!</definedName>
    <definedName name="_RIVd24a1a88276d471b9b605565112057da" hidden="1">'Select Financial Results QTD'!$23:$23</definedName>
    <definedName name="_RIVd27377add7e24c20ae063a298f47b845" localSheetId="4" hidden="1">#REF!</definedName>
    <definedName name="_RIVd27377add7e24c20ae063a298f47b845" hidden="1">#REF!</definedName>
    <definedName name="_RIVd2879516d0a74874b5c79d01c99569fc" localSheetId="4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4" hidden="1">#REF!</definedName>
    <definedName name="_RIVd2bd33527794416eb234b38acd8b5e9d" hidden="1">'Wtd Avg Shares Outstanding'!$7:$7</definedName>
    <definedName name="_RIVd32da24113e24d0fadfa3190b27add76" localSheetId="4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4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4" hidden="1">#REF!</definedName>
    <definedName name="_RIVd415808d396840feb740fc2e9355964a" hidden="1">'Select Financial Results QTD'!$14:$14</definedName>
    <definedName name="_RIVd42ca3b867dd48bdb397e3e78e517448" hidden="1">'Income Statement'!$43:$43</definedName>
    <definedName name="_RIVd430181b501642309bcacd99242ef89f" localSheetId="4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4" hidden="1">#REF!</definedName>
    <definedName name="_RIVd4d85e8671244210ba7d503956b43194" hidden="1">'Wtd Avg Shares Outstanding'!$16:$16</definedName>
    <definedName name="_RIVd5180fc5116e4edaa9fb09a2e013fb43" localSheetId="4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4" hidden="1">#REF!</definedName>
    <definedName name="_RIVd5544aa208fa413cb351fbd61a96d15c" hidden="1">'Adjusted Diluted EPS'!$14:$14</definedName>
    <definedName name="_RIVd56840877f65434485b63bd47bd5ff2a" hidden="1">#REF!</definedName>
    <definedName name="_RIVd56f267204c4429d9bb07aa1a603cb45" hidden="1">#REF!</definedName>
    <definedName name="_RIVd58d35825f1d49cab01222514f370a3f" localSheetId="4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4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4" hidden="1">#REF!</definedName>
    <definedName name="_RIVd63c873dbbc547fcb8d1105e85ee9782" hidden="1">'Adjusted Expenses'!$7:$7</definedName>
    <definedName name="_RIVd64f700720104da39d7c5300f3b8fd07" hidden="1">#REF!</definedName>
    <definedName name="_RIVd657385d9d404834a120a223460f6651" hidden="1">#REF!</definedName>
    <definedName name="_RIVd65b2717985648df872840c3a75299f7" localSheetId="4" hidden="1">#REF!</definedName>
    <definedName name="_RIVd65b2717985648df872840c3a75299f7" hidden="1">#REF!</definedName>
    <definedName name="_RIVd668f9d0eb654f8a912a0d9ce47e1cbc" localSheetId="4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4" hidden="1">#REF!</definedName>
    <definedName name="_RIVd6751098c3bc438282dad9d9484fb45c" hidden="1">#REF!</definedName>
    <definedName name="_RIVd67d66286d8548dcadbedf0249da5feb" localSheetId="4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4" hidden="1">#REF!</definedName>
    <definedName name="_RIVd6ed3d532f624460bc7e0455f65f5c68" hidden="1">'Adjusted Expenses'!$8:$8</definedName>
    <definedName name="_RIVd6f45682e6d34755bbab11ce75e22a55" localSheetId="4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4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4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4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4" hidden="1">#REF!</definedName>
    <definedName name="_RIVd8ea506817724f31921ad2bb5be21f51" hidden="1">'Basic &amp; Diluted EPS'!$7:$7</definedName>
    <definedName name="_RIVd93b9d7846a54f5d93d30406374ee1f1" hidden="1">#REF!</definedName>
    <definedName name="_RIVd94598f27ebc4a0e91ea1d6b5dae0840" localSheetId="4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4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4" hidden="1">#REF!</definedName>
    <definedName name="_RIVd9ed763ca8494b759aa2efed426da471" hidden="1">#REF!</definedName>
    <definedName name="_RIVda01d13e516e48e0accb973466890c0f" localSheetId="4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4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4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4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4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4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4" hidden="1">#REF!</definedName>
    <definedName name="_RIVde19f0b519734744a554957925b82f35" hidden="1">'Wtd Avg Shares Outstanding'!$6:$6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Statement'!$17:$17</definedName>
    <definedName name="_RIVe0795dcbbee44f18a7df261245779fe9" hidden="1">#REF!</definedName>
    <definedName name="_RIVe0d4344be38f43fa9cf36d26f767b86b" localSheetId="4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4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4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4" hidden="1">#REF!</definedName>
    <definedName name="_RIVe335915a56a34deea2f0123f21f0c68f" hidden="1">'Basic &amp; Diluted EPS'!$8:$8</definedName>
    <definedName name="_RIVe34257e8ea034ef5be6c21dc0c9cdc2f" hidden="1">#REF!</definedName>
    <definedName name="_RIVe34395d4872d4934b7f6ef90a7f5d26d" localSheetId="4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4" hidden="1">#REF!</definedName>
    <definedName name="_RIVe3a3ee8150a347dba94cb91c9c9436c3" hidden="1">'Adjusted EBITDA'!$B:$B</definedName>
    <definedName name="_RIVe3b5a35bb594432db7473bd20371c9f3" localSheetId="4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4" hidden="1">#REF!</definedName>
    <definedName name="_RIVe4e001f4b5c74f04b57cbd8af02234f5" hidden="1">'Adjusted EBITDA'!$16:$16</definedName>
    <definedName name="_RIVe4ea341c43bd4cc9805f6e5fd0b3ff86" localSheetId="4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4" hidden="1">#REF!</definedName>
    <definedName name="_RIVe740e8af60b942b68e3e3294e73c3fd5" hidden="1">#REF!</definedName>
    <definedName name="_RIVe741357a5e9e4fd7811efed484a8ed7b" localSheetId="4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4" hidden="1">#REF!</definedName>
    <definedName name="_RIVe7558f9de6634751965945174116c148" hidden="1">'Adjusted Expenses'!$16:$16</definedName>
    <definedName name="_RIVe768f0d789e844cd9fed65961815ec16" hidden="1">#REF!</definedName>
    <definedName name="_RIVe7a88e3fff9746b7ba91b32790ea9057" localSheetId="4" hidden="1">#REF!</definedName>
    <definedName name="_RIVe7a88e3fff9746b7ba91b32790ea9057" hidden="1">#REF!</definedName>
    <definedName name="_RIVe7ad1ca3b6d9462888dc22cca564354e" localSheetId="4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4" hidden="1">#REF!</definedName>
    <definedName name="_RIVe8a58dc5f83f4440aabeddb69ecd3a0c" hidden="1">'Adjusted Diluted EPS'!$16:$16</definedName>
    <definedName name="_RIVe8d3dc97b17f47cdaca33fa1f99c1a61" localSheetId="4" hidden="1">#REF!</definedName>
    <definedName name="_RIVe8d3dc97b17f47cdaca33fa1f99c1a61" hidden="1">'Free Cash Flows'!$11:$11</definedName>
    <definedName name="_RIVe8db51df5ed049888a7a7bbb059fd358" localSheetId="4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4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4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4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4" hidden="1">#REF!</definedName>
    <definedName name="_RIVed6d3b5531204254a4f0db84519e886f" hidden="1">'Adjusted Expenses'!$D:$D</definedName>
    <definedName name="_RIVed7e09a992f546b28a4788f0b67f2d30" localSheetId="4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4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4" hidden="1">#REF!</definedName>
    <definedName name="_RIVee42698ed1544e97a44149201fcd553d" hidden="1">'Adjusted EBITDA'!$10:$10</definedName>
    <definedName name="_RIVee6336fcf37b4bd6907a184fd8b72d46" hidden="1">#REF!</definedName>
    <definedName name="_RIVee66c6c2c22e4c78941c8418e70fbac8" localSheetId="4" hidden="1">#REF!</definedName>
    <definedName name="_RIVee66c6c2c22e4c78941c8418e70fbac8" hidden="1">'Adjusted Diluted EPS'!$G:$G</definedName>
    <definedName name="_RIVee715010cf6c4b74a1d7e1146fae3b4f" localSheetId="4" hidden="1">#REF!</definedName>
    <definedName name="_RIVee715010cf6c4b74a1d7e1146fae3b4f" hidden="1">#REF!</definedName>
    <definedName name="_RIVee812f5e09fb4d4abf9c1399f326bde6" localSheetId="4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4" hidden="1">#REF!</definedName>
    <definedName name="_RIVee914f771f284f44989a0d4397f31004" hidden="1">#REF!</definedName>
    <definedName name="_RIVee91c5f3f1244168a313f82bb49c6519" localSheetId="4" hidden="1">#REF!</definedName>
    <definedName name="_RIVee91c5f3f1244168a313f82bb49c6519" hidden="1">#REF!</definedName>
    <definedName name="_RIVeea243db148f4d6c98bfe81956b41182" localSheetId="4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4" hidden="1">#REF!</definedName>
    <definedName name="_RIVef3e18ea19974b42a982a01a0a0071b0" hidden="1">#REF!</definedName>
    <definedName name="_RIVef4bc736a5824cf491c2b59ad4d2c604" hidden="1">'Income Statement'!$35:$35</definedName>
    <definedName name="_RIVef6052d7540b4acd8fda4699f3c92357" hidden="1">#REF!</definedName>
    <definedName name="_RIVef6600ebb92d4643b26aecd4644302b0" hidden="1">#REF!</definedName>
    <definedName name="_RIVef9e901ac3604f49ae7ccd604a392b6c" localSheetId="4" hidden="1">#REF!</definedName>
    <definedName name="_RIVef9e901ac3604f49ae7ccd604a392b6c" hidden="1">'Fees per Million QTD'!$K:$K</definedName>
    <definedName name="_RIVefa335c6d2924a5a82cbd5b41f8b5ead" localSheetId="4" hidden="1">#REF!</definedName>
    <definedName name="_RIVefa335c6d2924a5a82cbd5b41f8b5ead" hidden="1">#REF!</definedName>
    <definedName name="_RIVefccc9048ea643ad9e29ec7e9642f810" localSheetId="4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4" hidden="1">#REF!</definedName>
    <definedName name="_RIVeff8a677cb684139bd187d1481f30d7e" hidden="1">'Wtd Avg Shares Outstanding'!#REF!</definedName>
    <definedName name="_RIVf005b2c55c7044c9bfb990b2dc51e91b" localSheetId="4" hidden="1">#REF!</definedName>
    <definedName name="_RIVf005b2c55c7044c9bfb990b2dc51e91b" hidden="1">#REF!</definedName>
    <definedName name="_RIVf0118ef18636452997597ea130b6e7fb" localSheetId="4" hidden="1">#REF!</definedName>
    <definedName name="_RIVf0118ef18636452997597ea130b6e7fb" hidden="1">#REF!</definedName>
    <definedName name="_RIVf0344591cc584078a366b81904a4ed60" localSheetId="4" hidden="1">#REF!</definedName>
    <definedName name="_RIVf0344591cc584078a366b81904a4ed60" hidden="1">#REF!</definedName>
    <definedName name="_RIVf0799c4782b5458a9e50b164dd5e8a8c" localSheetId="4" hidden="1">#REF!</definedName>
    <definedName name="_RIVf0799c4782b5458a9e50b164dd5e8a8c" hidden="1">'Gross 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4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4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4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4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4" hidden="1">#REF!</definedName>
    <definedName name="_RIVf368ce8bc7e9439cbe88bd936e445fe0" hidden="1">'Fees per Million QTD'!$R:$R</definedName>
    <definedName name="_RIVf3920ae5c1b1430e907fe2f4e8554699" localSheetId="4" hidden="1">#REF!</definedName>
    <definedName name="_RIVf3920ae5c1b1430e907fe2f4e8554699" hidden="1">#REF!</definedName>
    <definedName name="_RIVf3977bf16cfa463b9ba3d48da9b9af60" localSheetId="4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4" hidden="1">#REF!</definedName>
    <definedName name="_RIVf3b18c2f143a45129a828c73bac0e69e" hidden="1">'Basic &amp; Diluted EPS'!#REF!</definedName>
    <definedName name="_RIVf3c9e9ab57b840a6b3f665355f4ae69b" localSheetId="4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4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4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4" hidden="1">#REF!</definedName>
    <definedName name="_RIVf6dc58aaee4c4d7b8fdf5934491e88e0" hidden="1">'Adjusted Diluted EPS'!$15:$15</definedName>
    <definedName name="_RIVf6f254db377946fea3a1b77b6a12de1b" localSheetId="4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4" hidden="1">#REF!</definedName>
    <definedName name="_RIVf710291c45344260afe55a75d280244a" hidden="1">#REF!</definedName>
    <definedName name="_RIVf7157508080340218f4b7e5a0d31b7c5" localSheetId="4" hidden="1">#REF!</definedName>
    <definedName name="_RIVf7157508080340218f4b7e5a0d31b7c5" hidden="1">'Fees per Million QTD'!#REF!</definedName>
    <definedName name="_RIVf74d798f304f497da5b6ed33b78e6aac" localSheetId="4" hidden="1">#REF!</definedName>
    <definedName name="_RIVf74d798f304f497da5b6ed33b78e6aac" hidden="1">'Adjusted Expenses'!#REF!</definedName>
    <definedName name="_RIVf757ce2c8cf84917b674bbd523a18840" localSheetId="4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4" hidden="1">#REF!</definedName>
    <definedName name="_RIVf851b13c8b5e44fca8d99afb4b704e13" hidden="1">'Wtd Avg Shares Outstanding'!$9:$9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4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4" hidden="1">#REF!</definedName>
    <definedName name="_RIVf9619c4ca815488da5d8f6a8e87f9308" hidden="1">'Adjusted Diluted EPS'!$10:$10</definedName>
    <definedName name="_RIVf961c4df0d064ca7886629f430324d12" hidden="1">#REF!</definedName>
    <definedName name="_RIVf9680e61bed34b5088a4fb41713b50f7" hidden="1">#REF!</definedName>
    <definedName name="_RIVf97763f5b2e741afa09c203e3a44819c" localSheetId="4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4" hidden="1">#REF!</definedName>
    <definedName name="_RIVf9afce2903884443b75fa95aec40dff5" hidden="1">'Adjusted Diluted EPS'!$21:$21</definedName>
    <definedName name="_RIVf9e91e9d992d4a6bb90ea01ae444341a" hidden="1">#REF!</definedName>
    <definedName name="_RIVf9ea3622ceb84521b7e4e76c5169e65f" hidden="1">#REF!</definedName>
    <definedName name="_RIVf9ed5f1ff91c48b0b5f078d8f8e339f0" localSheetId="4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4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4" hidden="1">#REF!</definedName>
    <definedName name="_RIVfde2a5a3f474486b955508a35fcb8cfa" hidden="1">'Adjusted EBITDA'!$15:$15</definedName>
    <definedName name="_RIVfdea17c80574428fba31fda5ee3055bd" hidden="1">#REF!</definedName>
    <definedName name="_RIVfe0520868c91484493bb69c0e9e8f73e" localSheetId="4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4" hidden="1">#REF!</definedName>
    <definedName name="_RIVfe515e7c15ab47c4be0d5e62c798cb25" hidden="1">'Basic &amp; Diluted EPS'!$34:$34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4" hidden="1">#REF!</definedName>
    <definedName name="_RIVff89e38fe5504eb18e6efc569fb58279" hidden="1">'Adjusted Expenses'!$9:$9</definedName>
    <definedName name="_RIVff8c32a10311457ea2bedcb26726ddce" localSheetId="4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4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4">[1]DateTemplate!$B$21</definedName>
    <definedName name="CPYTDPhrase">#REF!</definedName>
    <definedName name="CurrentPeriodEnd" localSheetId="4">[1]DateTemplate!$B$30</definedName>
    <definedName name="CurrentPeriodEnd">#REF!</definedName>
    <definedName name="CurrentYearEnd">#REF!</definedName>
    <definedName name="CY" localSheetId="4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4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4">#REF!</definedName>
    <definedName name="Ex_AdjustedEBITDA">'Select Financial Results QTD'!$A$7:$M$23</definedName>
    <definedName name="Ex_AdjustedExpenses" localSheetId="4">#REF!</definedName>
    <definedName name="Ex_AdjustedExpenses">'Adjusted Expenses'!$A$6:$K$17</definedName>
    <definedName name="Ex_AssetClass_Variable_Fixed" localSheetId="4">#REF!</definedName>
    <definedName name="Ex_AssetClass_Variable_Fixed">'Gross Rev by Asset Class QTD'!$A$7:$Y$18</definedName>
    <definedName name="Ex_AverageVariable" localSheetId="4">#REF!</definedName>
    <definedName name="Ex_AverageVariable">'Fees per Million QTD'!#REF!</definedName>
    <definedName name="Ex_DilutedEPS" localSheetId="4">#REF!</definedName>
    <definedName name="Ex_DilutedEPS">'Adjusted Diluted EPS'!$A$6:$H$26</definedName>
    <definedName name="Ex_DilutedEPS_PostIPO" localSheetId="4">#REF!</definedName>
    <definedName name="Ex_DilutedEPS_PostIPO">'Wtd Avg Shares Outstanding'!$A$14:$H$15</definedName>
    <definedName name="Ex_DilutedEPS_PreIPO" localSheetId="4">#REF!</definedName>
    <definedName name="Ex_DilutedEPS_PreIPO">'Wtd Avg Shares Outstanding'!$A$6:$H$9</definedName>
    <definedName name="Ex_DilutedEPS2018" localSheetId="4">#REF!</definedName>
    <definedName name="Ex_DilutedEPS2018">'Wtd Avg Shares Outstanding'!$A$16:$H$17</definedName>
    <definedName name="Ex_DilutedEPSv2">#REF!</definedName>
    <definedName name="Ex_EBITDAMargin" localSheetId="4">#REF!</definedName>
    <definedName name="Ex_EBITDAMargin">'Adjusted EBITDA'!$A$6:$H$18</definedName>
    <definedName name="Ex_EPSTableGAAP" localSheetId="4">#REF!</definedName>
    <definedName name="Ex_EPSTableGAAP">'Basic &amp; Diluted EPS'!$A$6:$D$36</definedName>
    <definedName name="Ex_FreeCashFlows" localSheetId="4">#REF!</definedName>
    <definedName name="Ex_FreeCashFlows">'Free Cash Flows'!$A$6:$D$15</definedName>
    <definedName name="Ex_IncomeStatement">'Income Statement'!$A$6:$G$43</definedName>
    <definedName name="Ex_QuarterlyTradeVolume" localSheetId="4">#REF!</definedName>
    <definedName name="Ex_QuarterlyTradeVolume">#REF!</definedName>
    <definedName name="Ex_RevbyAssetClassVarAndFixed" localSheetId="4">#REF!</definedName>
    <definedName name="Ex_RevbyAssetClassVarAndFixed">'Gross Rev by Asset Class QTD'!$A$7:$Y$18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4">[1]DateTemplate!$D$39</definedName>
    <definedName name="FutureYear_Year1">#REF!</definedName>
    <definedName name="FutureYear_Year2" localSheetId="4">[1]DateTemplate!$D$40</definedName>
    <definedName name="FutureYear_Year2">#REF!</definedName>
    <definedName name="FutureYear_Year3" localSheetId="4">[1]DateTemplate!$D$41</definedName>
    <definedName name="FutureYear_Year3">#REF!</definedName>
    <definedName name="FutureYear_Year4" localSheetId="4">[1]DateTemplate!$D$42</definedName>
    <definedName name="FutureYear_Year4">#REF!</definedName>
    <definedName name="FutureYear_Year5" localSheetId="4">[1]DateTemplate!$D$43</definedName>
    <definedName name="FutureYear_Year5">#REF!</definedName>
    <definedName name="FY_LongDate" localSheetId="4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4">[1]DateTemplate!$B$92:$B$104</definedName>
    <definedName name="Period_End">#REF!</definedName>
    <definedName name="PeriodLookup" localSheetId="4">[1]DateTemplate!$J$92:$M$96</definedName>
    <definedName name="PeriodLookup">#REF!</definedName>
    <definedName name="PP_Phrase">#REF!</definedName>
    <definedName name="_xlnm.Print_Area" localSheetId="6">'Combined Adjusted EBITDA'!$A$1:$I$11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4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4">[1]DateTemplate!$B$19</definedName>
    <definedName name="QTD_LC3">#REF!</definedName>
    <definedName name="QTD_lowercase" localSheetId="4">[1]DateTemplate!$D$19</definedName>
    <definedName name="QTD_lowercase">#REF!</definedName>
    <definedName name="Quarter1" localSheetId="4">[1]DateTemplate!$B$24</definedName>
    <definedName name="Quarter1">#REF!</definedName>
    <definedName name="Quarter2" localSheetId="4">[1]DateTemplate!$B$25</definedName>
    <definedName name="Quarter2">#REF!</definedName>
    <definedName name="Quarter3" localSheetId="4">[1]DateTemplate!$B$26</definedName>
    <definedName name="Quarter3">#REF!</definedName>
    <definedName name="Quarter4" localSheetId="4">[1]DateTemplate!$B$27</definedName>
    <definedName name="Quarter4">#REF!</definedName>
    <definedName name="SecondPY" localSheetId="4">[1]DateTemplate!$B$16</definedName>
    <definedName name="SecondPY">#REF!</definedName>
    <definedName name="Serial_CY" localSheetId="4">[1]DateTemplate!$B$132</definedName>
    <definedName name="Serial_CY">#REF!</definedName>
    <definedName name="Serial_CY_Q1" localSheetId="4">[1]DateTemplate!$B$133</definedName>
    <definedName name="Serial_CY_Q1">#REF!</definedName>
    <definedName name="Serial_CY_Q1_Lookup">#REF!</definedName>
    <definedName name="Serial_CY_Q2" localSheetId="4">[1]DateTemplate!$B$134</definedName>
    <definedName name="Serial_CY_Q2">#REF!</definedName>
    <definedName name="Serial_CY_Q2_Lookup">#REF!</definedName>
    <definedName name="Serial_CY_Q3" localSheetId="4">[1]DateTemplate!$B$135</definedName>
    <definedName name="Serial_CY_Q3">#REF!</definedName>
    <definedName name="Serial_CY_Q3_Lookup">#REF!</definedName>
    <definedName name="Serial_CY_Q4" localSheetId="4">[1]DateTemplate!$B$136</definedName>
    <definedName name="Serial_CY_Q4">#REF!</definedName>
    <definedName name="Serial_CY_Q4_Lookup">#REF!</definedName>
    <definedName name="Serial_FY_Lookup" localSheetId="4">[1]DateTemplate!$B$116:$J$127</definedName>
    <definedName name="Serial_FY_Lookup">#REF!</definedName>
    <definedName name="Serial_PY" localSheetId="4">[1]DateTemplate!$C$132</definedName>
    <definedName name="Serial_PY">#REF!</definedName>
    <definedName name="Serial_PY_Q1" localSheetId="4">[1]DateTemplate!$C$133</definedName>
    <definedName name="Serial_PY_Q1">#REF!</definedName>
    <definedName name="Serial_PY_Q2" localSheetId="4">[1]DateTemplate!$C$134</definedName>
    <definedName name="Serial_PY_Q2">#REF!</definedName>
    <definedName name="Serial_PY_Q3" localSheetId="4">[1]DateTemplate!$C$135</definedName>
    <definedName name="Serial_PY_Q3">#REF!</definedName>
    <definedName name="Serial_PY_Q4" localSheetId="4">[1]DateTemplate!$C$136</definedName>
    <definedName name="Serial_PY_Q4">#REF!</definedName>
    <definedName name="Shares_B4ReOrg">#REF!</definedName>
    <definedName name="Shares_BeforeReOrg">#REF!</definedName>
    <definedName name="Years" localSheetId="4">[1]DateTemplate!$A$92:$A$106</definedName>
    <definedName name="Years">#REF!</definedName>
    <definedName name="YTD">#REF!</definedName>
    <definedName name="YTD_CY_PY" localSheetId="4">[1]DateTemplate!$E$20</definedName>
    <definedName name="YTD_CY_PY">#REF!</definedName>
    <definedName name="YTD_CYNineMonthsNumeric">#REF!</definedName>
    <definedName name="YTD_LC3" localSheetId="4">[1]DateTemplate!$E$9</definedName>
    <definedName name="YTD_LC3">#REF!</definedName>
    <definedName name="YTD_lowercase" localSheetId="4">[1]DateTemplate!$D$20</definedName>
    <definedName name="YTD_lowercase">#REF!</definedName>
    <definedName name="YTD_MY">#REF!</definedName>
    <definedName name="YTD_NineMonths" localSheetId="4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4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M43" i="72" l="1"/>
  <c r="M42" i="72"/>
  <c r="J43" i="72"/>
  <c r="J42" i="72"/>
  <c r="G43" i="72"/>
  <c r="G42" i="72"/>
  <c r="D43" i="72"/>
  <c r="D42" i="72"/>
  <c r="D13" i="71" l="1"/>
  <c r="G13" i="71"/>
  <c r="J13" i="71"/>
  <c r="M13" i="71"/>
  <c r="P13" i="71"/>
  <c r="D23" i="60"/>
  <c r="N20" i="60"/>
  <c r="K20" i="60"/>
  <c r="G20" i="60"/>
  <c r="D20" i="60"/>
  <c r="E42" i="81"/>
  <c r="E40" i="81"/>
  <c r="E37" i="81"/>
  <c r="E24" i="81"/>
  <c r="E21" i="81"/>
  <c r="E18" i="81"/>
  <c r="E15" i="81"/>
  <c r="E12" i="81"/>
  <c r="E9" i="81"/>
  <c r="C24" i="81"/>
  <c r="C21" i="81"/>
  <c r="C18" i="81"/>
  <c r="C15" i="81"/>
  <c r="C12" i="81"/>
  <c r="C9" i="81"/>
  <c r="M27" i="59" l="1"/>
  <c r="J23" i="59"/>
  <c r="J14" i="59"/>
  <c r="J24" i="59" s="1"/>
  <c r="J27" i="59" s="1"/>
  <c r="J29" i="59" s="1"/>
  <c r="J31" i="59" s="1"/>
  <c r="J33" i="59" s="1"/>
  <c r="D27" i="59"/>
  <c r="D29" i="59"/>
  <c r="D20" i="59"/>
  <c r="C27" i="81" l="1"/>
  <c r="E57" i="81"/>
  <c r="C37" i="81"/>
  <c r="C38" i="81" s="1"/>
  <c r="E27" i="81" l="1"/>
  <c r="E55" i="81" s="1"/>
  <c r="E38" i="81"/>
  <c r="E52" i="81" s="1"/>
  <c r="C52" i="81"/>
  <c r="E54" i="81" l="1"/>
  <c r="C53" i="81"/>
  <c r="E53" i="81"/>
  <c r="C40" i="81"/>
  <c r="C42" i="81" s="1"/>
  <c r="C57" i="81" s="1"/>
  <c r="C55" i="81" l="1"/>
  <c r="C54" i="81"/>
  <c r="W9" i="68" l="1"/>
  <c r="W10" i="68"/>
  <c r="W11" i="68"/>
  <c r="W12" i="68"/>
  <c r="W13" i="68"/>
  <c r="W14" i="68"/>
  <c r="U12" i="68"/>
  <c r="U11" i="68"/>
  <c r="U10" i="68"/>
  <c r="U9" i="68"/>
  <c r="S14" i="68"/>
  <c r="S13" i="68"/>
  <c r="S12" i="68"/>
  <c r="S11" i="68"/>
  <c r="S10" i="68"/>
  <c r="S9" i="68"/>
  <c r="P14" i="68"/>
  <c r="P13" i="68"/>
  <c r="P12" i="68"/>
  <c r="P11" i="68"/>
  <c r="P10" i="68"/>
  <c r="P9" i="68"/>
  <c r="M40" i="72" l="1"/>
  <c r="J40" i="72"/>
  <c r="G40" i="72"/>
  <c r="D40" i="72"/>
  <c r="D18" i="72"/>
  <c r="S15" i="68" l="1"/>
  <c r="P15" i="68"/>
  <c r="M15" i="68"/>
  <c r="J15" i="68"/>
  <c r="G15" i="68"/>
  <c r="D15" i="68"/>
  <c r="D15" i="69"/>
  <c r="P16" i="62"/>
  <c r="M16" i="62"/>
  <c r="G16" i="62"/>
  <c r="D16" i="62"/>
  <c r="N16" i="61"/>
  <c r="K16" i="61"/>
  <c r="G16" i="61"/>
  <c r="D16" i="61"/>
  <c r="N23" i="60"/>
  <c r="K23" i="60"/>
  <c r="G23" i="60"/>
  <c r="M23" i="59"/>
  <c r="G23" i="59"/>
  <c r="D23" i="59"/>
  <c r="M14" i="59"/>
  <c r="G14" i="59"/>
  <c r="D14" i="59"/>
  <c r="I16" i="58"/>
  <c r="N23" i="61" l="1"/>
  <c r="N25" i="61" s="1"/>
  <c r="K23" i="61"/>
  <c r="K25" i="61" s="1"/>
  <c r="G23" i="61"/>
  <c r="G25" i="61" s="1"/>
  <c r="D23" i="61"/>
  <c r="D25" i="61" s="1"/>
  <c r="U15" i="68"/>
  <c r="W15" i="68"/>
  <c r="M24" i="59"/>
  <c r="M29" i="59" s="1"/>
  <c r="M31" i="59" s="1"/>
  <c r="M33" i="59" s="1"/>
  <c r="G24" i="59"/>
  <c r="D24" i="59"/>
  <c r="D31" i="59" s="1"/>
  <c r="D33" i="59" s="1"/>
  <c r="I24" i="58"/>
  <c r="G27" i="59" l="1"/>
  <c r="G29" i="59" s="1"/>
  <c r="G31" i="59" s="1"/>
  <c r="G33" i="59" s="1"/>
  <c r="G37" i="78"/>
  <c r="G36" i="78"/>
  <c r="G35" i="78"/>
  <c r="G34" i="78"/>
  <c r="G33" i="78"/>
  <c r="G32" i="78"/>
  <c r="G31" i="78"/>
  <c r="G30" i="78"/>
  <c r="G29" i="78"/>
  <c r="G28" i="78"/>
  <c r="G27" i="78"/>
  <c r="G26" i="78"/>
  <c r="G25" i="78"/>
  <c r="G24" i="78"/>
  <c r="G18" i="78"/>
  <c r="G17" i="78"/>
  <c r="G16" i="78"/>
  <c r="G14" i="78"/>
  <c r="G13" i="78"/>
  <c r="G12" i="78"/>
  <c r="G11" i="78"/>
  <c r="G10" i="78"/>
  <c r="G9" i="78"/>
  <c r="G8" i="78"/>
  <c r="G7" i="78"/>
  <c r="D12" i="72" l="1"/>
  <c r="D11" i="72"/>
  <c r="A11" i="72"/>
  <c r="D18" i="74"/>
  <c r="P17" i="74"/>
  <c r="L17" i="74"/>
  <c r="D17" i="74"/>
  <c r="H16" i="74"/>
  <c r="R16" i="74" s="1"/>
  <c r="H15" i="74"/>
  <c r="R15" i="74" s="1"/>
  <c r="H14" i="74"/>
  <c r="R14" i="74" s="1"/>
  <c r="H13" i="74"/>
  <c r="R13" i="74" s="1"/>
  <c r="H12" i="74"/>
  <c r="R12" i="74" s="1"/>
  <c r="H11" i="74"/>
  <c r="R11" i="74" s="1"/>
  <c r="P10" i="74"/>
  <c r="L10" i="74"/>
  <c r="D10" i="74"/>
  <c r="H10" i="74" l="1"/>
  <c r="R10" i="74" s="1"/>
  <c r="P15" i="77"/>
  <c r="P14" i="77"/>
  <c r="P13" i="77"/>
  <c r="P12" i="77"/>
  <c r="P11" i="77"/>
  <c r="P9" i="77"/>
  <c r="AB16" i="76"/>
  <c r="Y16" i="76"/>
  <c r="U16" i="76"/>
  <c r="R16" i="76"/>
  <c r="G16" i="76"/>
  <c r="D16" i="76"/>
  <c r="N15" i="76"/>
  <c r="AH15" i="76" s="1"/>
  <c r="AL15" i="76" s="1"/>
  <c r="K15" i="76"/>
  <c r="AE15" i="76" s="1"/>
  <c r="AJ15" i="76" s="1"/>
  <c r="N14" i="76"/>
  <c r="AH14" i="76" s="1"/>
  <c r="AL14" i="76" s="1"/>
  <c r="K14" i="76"/>
  <c r="AE14" i="76" s="1"/>
  <c r="N13" i="76"/>
  <c r="AH13" i="76" s="1"/>
  <c r="AL13" i="76" s="1"/>
  <c r="K13" i="76"/>
  <c r="AE13" i="76" s="1"/>
  <c r="AJ13" i="76" s="1"/>
  <c r="N12" i="76"/>
  <c r="AH12" i="76" s="1"/>
  <c r="AL12" i="76" s="1"/>
  <c r="K12" i="76"/>
  <c r="AE12" i="76" s="1"/>
  <c r="AJ12" i="76" s="1"/>
  <c r="N11" i="76"/>
  <c r="AH11" i="76" s="1"/>
  <c r="AL11" i="76" s="1"/>
  <c r="K11" i="76"/>
  <c r="AE11" i="76" s="1"/>
  <c r="AJ11" i="76" s="1"/>
  <c r="N10" i="76"/>
  <c r="K10" i="76"/>
  <c r="AE10" i="76" s="1"/>
  <c r="D11" i="75"/>
  <c r="J16" i="62"/>
  <c r="I23" i="58"/>
  <c r="I19" i="58"/>
  <c r="I15" i="58"/>
  <c r="I14" i="58"/>
  <c r="I13" i="58"/>
  <c r="I12" i="58"/>
  <c r="I11" i="58"/>
  <c r="I10" i="58"/>
  <c r="I9" i="58"/>
  <c r="N16" i="76" l="1"/>
  <c r="AE16" i="76"/>
  <c r="AJ10" i="76"/>
  <c r="AH10" i="76"/>
  <c r="K16" i="76"/>
  <c r="I21" i="58"/>
  <c r="I17" i="58"/>
  <c r="I8" i="58"/>
  <c r="AL10" i="76" l="1"/>
  <c r="AH16" i="76"/>
  <c r="AL16" i="76" s="1"/>
  <c r="AJ16" i="76"/>
</calcChain>
</file>

<file path=xl/sharedStrings.xml><?xml version="1.0" encoding="utf-8"?>
<sst xmlns="http://schemas.openxmlformats.org/spreadsheetml/2006/main" count="1370" uniqueCount="298">
  <si>
    <t>    </t>
  </si>
  <si>
    <t>Successor</t>
  </si>
  <si>
    <t>  </t>
  </si>
  <si>
    <t>$</t>
  </si>
  <si>
    <t> </t>
  </si>
  <si>
    <t>Predecessor</t>
  </si>
  <si>
    <t>Ended</t>
  </si>
  <si>
    <t>Revenues</t>
  </si>
  <si>
    <t>Refinitiv market data fees</t>
  </si>
  <si>
    <t>Other</t>
  </si>
  <si>
    <t>Gross revenue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</si>
  <si>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</si>
  <si>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</si>
  <si>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</si>
  <si>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</si>
  <si>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</si>
  <si>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</si>
  <si>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</si>
  <si>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</si>
  <si>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</si>
  <si>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</si>
  <si>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</si>
  <si>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</si>
  <si>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</si>
  <si>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</si>
  <si>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(in thousands)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</si>
  <si>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</si>
  <si>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</si>
  <si>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</si>
  <si>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</si>
  <si>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</si>
  <si>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</si>
  <si>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</si>
  <si>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</si>
  <si>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</si>
  <si>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</si>
  <si>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</si>
  <si>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</si>
  <si>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</si>
  <si>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</si>
  <si>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</si>
  <si>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Unrealized foreign exchange (gains) / losses</t>
  </si>
  <si>
    <t>Adjusted EBITDA</t>
  </si>
  <si>
    <t>Adjusted Net Income before income taxes</t>
  </si>
  <si>
    <t>Adjusted Net Income</t>
  </si>
  <si>
    <t>Adjusted Diluted EPS</t>
  </si>
  <si>
    <t xml:space="preserve">Transaction fees </t>
  </si>
  <si>
    <t xml:space="preserve">Subscription fees </t>
  </si>
  <si>
    <t xml:space="preserve">Commissions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</si>
  <si>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</si>
  <si>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</si>
  <si>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</si>
  <si>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</si>
  <si>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</si>
  <si>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</si>
  <si>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Unrealized foreign exchange gains / (losses)</t>
  </si>
  <si>
    <t>Adjusted Expenses</t>
  </si>
  <si>
    <t>YoY</t>
  </si>
  <si>
    <t>Less: Pre-IPO net income attributable to Tradeweb Markets LLC</t>
  </si>
  <si>
    <t>Numerator:</t>
  </si>
  <si>
    <t>Denominator:</t>
  </si>
  <si>
    <t>Dilutive effect of equity-settled PRSUs</t>
  </si>
  <si>
    <t>Dilutive effect of options</t>
  </si>
  <si>
    <t>Net income attributable to Tradeweb Markets Inc. and non-controlling interests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</si>
  <si>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</si>
  <si>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</si>
  <si>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</si>
  <si>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</si>
  <si>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Weighted average LLC Interests outstanding - Basic</t>
  </si>
  <si>
    <t>Weighted average LLC Interests outstanding - Diluted</t>
  </si>
  <si>
    <t>(in thousands, except share and per share amounts)</t>
  </si>
  <si>
    <r>
      <t>EPS: Pre-IPO net income attributable to Tradeweb Markets LLC</t>
    </r>
    <r>
      <rPr>
        <b/>
        <vertAlign val="superscript"/>
        <sz val="8"/>
        <color theme="1"/>
        <rFont val="Times New Roman"/>
        <family val="1"/>
      </rPr>
      <t>(1)</t>
    </r>
  </si>
  <si>
    <t>Weighted average shares outstanding</t>
  </si>
  <si>
    <t xml:space="preserve">Earnings per share </t>
  </si>
  <si>
    <t>Total Fees per Million</t>
  </si>
  <si>
    <t>Reconciliation of Cash Flows from Operating Activities to</t>
  </si>
  <si>
    <t>Reconciliation of Operating Expenses to Adjusted Expenses</t>
  </si>
  <si>
    <t>Adjusted Diluted Weighted Average Shares Outstanding</t>
  </si>
  <si>
    <t>Reconciliation of Diluted Weighted Average Shares Outstanding to</t>
  </si>
  <si>
    <t>Adjusted diluted weighted average shares outstanding</t>
  </si>
  <si>
    <t>Diluted weighted average TWM LLC shares outstanding</t>
  </si>
  <si>
    <t>Diluted weighted average shares of Class A and Class B common stock outstanding</t>
  </si>
  <si>
    <t>Constant</t>
  </si>
  <si>
    <t>Select Financial Results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</si>
  <si>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</si>
  <si>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</si>
  <si>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</si>
  <si>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</si>
  <si>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</si>
  <si>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</si>
  <si>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r>
      <t>Assumed exchange of LLC interests for shares of Class A or Class B common stock</t>
    </r>
    <r>
      <rPr>
        <vertAlign val="superscript"/>
        <sz val="7"/>
        <color theme="1"/>
        <rFont val="Times New Roman"/>
        <family val="1"/>
      </rPr>
      <t xml:space="preserve"> (1)</t>
    </r>
  </si>
  <si>
    <t>Adjusted Net Income (in thousands)</t>
  </si>
  <si>
    <t>Notes_EarningsPerShare - post IPO</t>
  </si>
  <si>
    <t xml:space="preserve">EPS: Post-IPO net income attributable to Tradeweb Markets Inc. </t>
  </si>
  <si>
    <t>Rates - excluding short-tenor swaps (less than 1 year)</t>
  </si>
  <si>
    <t>Total Fees per Million - excluding short-tenor swaps (less than 1 year)</t>
  </si>
  <si>
    <t>Asset Class</t>
  </si>
  <si>
    <t xml:space="preserve">Product 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</si>
  <si>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</si>
  <si>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</si>
  <si>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</si>
  <si>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</si>
  <si>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</si>
  <si>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</si>
  <si>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</si>
  <si>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</si>
  <si>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</si>
  <si>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</si>
  <si>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U.S. High-Grade</t>
  </si>
  <si>
    <t>U.S. High-Yield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</si>
  <si>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</si>
  <si>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</si>
  <si>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</si>
  <si>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</si>
  <si>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</si>
  <si>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</si>
  <si>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</si>
  <si>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</si>
  <si>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Europe ETFs</t>
  </si>
  <si>
    <t>Options/Convertibles/Swaps</t>
  </si>
  <si>
    <t>Tradeweb Markets Inc.</t>
  </si>
  <si>
    <t>September 30,</t>
  </si>
  <si>
    <r>
      <t xml:space="preserve">Swaps/Swaptions </t>
    </r>
    <r>
      <rPr>
        <sz val="9"/>
        <rFont val="Times New Roman"/>
        <family val="1"/>
      </rPr>
      <t>≥</t>
    </r>
    <r>
      <rPr>
        <i/>
        <sz val="9"/>
        <rFont val="Times New Roman"/>
        <family val="1"/>
      </rPr>
      <t xml:space="preserve"> 1Y</t>
    </r>
  </si>
  <si>
    <t>(dollars in thousands except per share amounts)</t>
  </si>
  <si>
    <r>
      <t>Combined</t>
    </r>
    <r>
      <rPr>
        <b/>
        <vertAlign val="superscript"/>
        <sz val="7"/>
        <color theme="1"/>
        <rFont val="Arial"/>
        <family val="2"/>
      </rPr>
      <t>(1)</t>
    </r>
  </si>
  <si>
    <t>Year Ended</t>
  </si>
  <si>
    <t>October 1, 2018 to</t>
  </si>
  <si>
    <t xml:space="preserve">January 1, 2018 to </t>
  </si>
  <si>
    <t>Select Full Year Financial Results</t>
  </si>
  <si>
    <t>December 31,</t>
  </si>
  <si>
    <r>
      <t>Growth</t>
    </r>
    <r>
      <rPr>
        <b/>
        <vertAlign val="superscript"/>
        <sz val="7"/>
        <color theme="1"/>
        <rFont val="Arial"/>
        <family val="2"/>
      </rPr>
      <t>(2</t>
    </r>
    <r>
      <rPr>
        <vertAlign val="superscript"/>
        <sz val="7"/>
        <color theme="1"/>
        <rFont val="Arial"/>
        <family val="2"/>
      </rPr>
      <t>)</t>
    </r>
  </si>
  <si>
    <r>
      <t>Net income</t>
    </r>
    <r>
      <rPr>
        <vertAlign val="superscript"/>
        <sz val="7"/>
        <color theme="1"/>
        <rFont val="Arial"/>
        <family val="2"/>
      </rPr>
      <t xml:space="preserve"> (3)</t>
    </r>
  </si>
  <si>
    <r>
      <t>Net income attributable to Tradeweb Markets Inc.</t>
    </r>
    <r>
      <rPr>
        <vertAlign val="superscript"/>
        <sz val="7"/>
        <color theme="1"/>
        <rFont val="Arial"/>
        <family val="2"/>
      </rPr>
      <t>(4)</t>
    </r>
  </si>
  <si>
    <r>
      <t>Diluted EPS</t>
    </r>
    <r>
      <rPr>
        <vertAlign val="superscript"/>
        <sz val="7"/>
        <color theme="1"/>
        <rFont val="Arial"/>
        <family val="2"/>
      </rPr>
      <t xml:space="preserve"> (5)</t>
    </r>
  </si>
  <si>
    <r>
      <t xml:space="preserve">0.19 </t>
    </r>
    <r>
      <rPr>
        <vertAlign val="superscript"/>
        <sz val="7"/>
        <rFont val="Arial"/>
        <family val="2"/>
      </rPr>
      <t xml:space="preserve">(a) </t>
    </r>
    <r>
      <rPr>
        <sz val="7"/>
        <rFont val="Arial"/>
        <family val="2"/>
      </rPr>
      <t>/
0.54</t>
    </r>
    <r>
      <rPr>
        <vertAlign val="superscript"/>
        <sz val="7"/>
        <rFont val="Arial"/>
        <family val="2"/>
      </rPr>
      <t xml:space="preserve"> (b)  </t>
    </r>
  </si>
  <si>
    <r>
      <t xml:space="preserve">0.13 </t>
    </r>
    <r>
      <rPr>
        <vertAlign val="superscript"/>
        <sz val="7"/>
        <rFont val="Arial"/>
        <family val="2"/>
      </rPr>
      <t>(a)</t>
    </r>
  </si>
  <si>
    <r>
      <t xml:space="preserve">0.60 </t>
    </r>
    <r>
      <rPr>
        <vertAlign val="superscript"/>
        <sz val="7"/>
        <rFont val="Arial"/>
        <family val="2"/>
      </rPr>
      <t>(a)</t>
    </r>
  </si>
  <si>
    <r>
      <t xml:space="preserve">Adjusted EBITDA </t>
    </r>
    <r>
      <rPr>
        <vertAlign val="superscript"/>
        <sz val="7"/>
        <color theme="1"/>
        <rFont val="Arial"/>
        <family val="2"/>
      </rPr>
      <t>(6)</t>
    </r>
  </si>
  <si>
    <r>
      <t xml:space="preserve">Adjusted EBITDA margin </t>
    </r>
    <r>
      <rPr>
        <vertAlign val="superscript"/>
        <sz val="7"/>
        <color theme="1"/>
        <rFont val="Arial"/>
        <family val="2"/>
      </rPr>
      <t>(6)</t>
    </r>
  </si>
  <si>
    <r>
      <t xml:space="preserve">Adjusted EBIT </t>
    </r>
    <r>
      <rPr>
        <vertAlign val="superscript"/>
        <sz val="7"/>
        <color theme="1"/>
        <rFont val="Arial"/>
        <family val="2"/>
      </rPr>
      <t>(6)</t>
    </r>
  </si>
  <si>
    <r>
      <t xml:space="preserve">Adjusted EBIT margin </t>
    </r>
    <r>
      <rPr>
        <vertAlign val="superscript"/>
        <sz val="7"/>
        <color theme="1"/>
        <rFont val="Arial"/>
        <family val="2"/>
      </rPr>
      <t>(6)</t>
    </r>
  </si>
  <si>
    <r>
      <t xml:space="preserve">Adjusted Net Income </t>
    </r>
    <r>
      <rPr>
        <vertAlign val="superscript"/>
        <sz val="7"/>
        <color theme="1"/>
        <rFont val="Arial"/>
        <family val="2"/>
      </rPr>
      <t>(6)</t>
    </r>
  </si>
  <si>
    <r>
      <t>Adjusted Diluted EPS</t>
    </r>
    <r>
      <rPr>
        <vertAlign val="superscript"/>
        <sz val="7"/>
        <color theme="1"/>
        <rFont val="Arial"/>
        <family val="2"/>
      </rPr>
      <t xml:space="preserve"> (6)(7)</t>
    </r>
  </si>
  <si>
    <r>
      <t xml:space="preserve">0.23 </t>
    </r>
    <r>
      <rPr>
        <vertAlign val="superscript"/>
        <sz val="7"/>
        <rFont val="Arial"/>
        <family val="2"/>
      </rPr>
      <t xml:space="preserve">(a) </t>
    </r>
    <r>
      <rPr>
        <sz val="7"/>
        <rFont val="Arial"/>
        <family val="2"/>
      </rPr>
      <t>/
0.77</t>
    </r>
    <r>
      <rPr>
        <vertAlign val="superscript"/>
        <sz val="7"/>
        <rFont val="Arial"/>
        <family val="2"/>
      </rPr>
      <t xml:space="preserve"> (b)  </t>
    </r>
  </si>
  <si>
    <r>
      <t xml:space="preserve">0.18 </t>
    </r>
    <r>
      <rPr>
        <vertAlign val="superscript"/>
        <sz val="7"/>
        <rFont val="Arial"/>
        <family val="2"/>
      </rPr>
      <t>(a)</t>
    </r>
  </si>
  <si>
    <r>
      <t xml:space="preserve">0.64 </t>
    </r>
    <r>
      <rPr>
        <vertAlign val="superscript"/>
        <sz val="7"/>
        <rFont val="Arial"/>
        <family val="2"/>
      </rPr>
      <t>(a)</t>
    </r>
  </si>
  <si>
    <t>(unaudited)</t>
  </si>
  <si>
    <t>December 31, </t>
  </si>
  <si>
    <t>Year</t>
  </si>
  <si>
    <t>December 31, </t>
  </si>
  <si>
    <t>Reconciliation of Net Income to Adjusted EBITDA, Adjusted</t>
  </si>
  <si>
    <t>EBITDA Margin, Adjusted EBIT and Adjusted EBIT Margin</t>
  </si>
  <si>
    <r>
      <t>Stock-based compensation expense</t>
    </r>
    <r>
      <rPr>
        <vertAlign val="superscript"/>
        <sz val="7"/>
        <color theme="1"/>
        <rFont val="Times New Roman"/>
        <family val="1"/>
      </rPr>
      <t>(1)</t>
    </r>
  </si>
  <si>
    <t>Reconciliation of Net Income to</t>
  </si>
  <si>
    <t>Adjusted Net Income and Adjusted Diluted EPS</t>
  </si>
  <si>
    <r>
      <t>Earnings per diluted share</t>
    </r>
    <r>
      <rPr>
        <vertAlign val="superscript"/>
        <sz val="7"/>
        <rFont val="Times New Roman"/>
        <family val="1"/>
      </rPr>
      <t>(1)</t>
    </r>
  </si>
  <si>
    <t>(a)</t>
  </si>
  <si>
    <r>
      <t xml:space="preserve">Pre-IPO net income attributable to Tradeweb Markets LLC </t>
    </r>
    <r>
      <rPr>
        <vertAlign val="superscript"/>
        <sz val="7"/>
        <rFont val="Times New Roman"/>
        <family val="1"/>
      </rPr>
      <t>(1)</t>
    </r>
  </si>
  <si>
    <r>
      <t>Acquisition and Refinitiv Transaction related D&amp;A</t>
    </r>
    <r>
      <rPr>
        <vertAlign val="superscript"/>
        <sz val="7"/>
        <rFont val="Times New Roman"/>
        <family val="1"/>
      </rPr>
      <t>(3)</t>
    </r>
  </si>
  <si>
    <r>
      <t>Stock-based compensation expense</t>
    </r>
    <r>
      <rPr>
        <vertAlign val="superscript"/>
        <sz val="7"/>
        <rFont val="Times New Roman"/>
        <family val="1"/>
      </rPr>
      <t>(4)</t>
    </r>
  </si>
  <si>
    <t xml:space="preserve">Adjusted </t>
  </si>
  <si>
    <t>(in thousands)</t>
  </si>
  <si>
    <r>
      <t>EBITDA</t>
    </r>
    <r>
      <rPr>
        <b/>
        <vertAlign val="superscript"/>
        <sz val="7"/>
        <color theme="1"/>
        <rFont val="Arial"/>
        <family val="2"/>
      </rPr>
      <t>(1)</t>
    </r>
  </si>
  <si>
    <r>
      <t>EBITDA Margin</t>
    </r>
    <r>
      <rPr>
        <b/>
        <vertAlign val="superscript"/>
        <sz val="7"/>
        <color theme="1"/>
        <rFont val="Arial"/>
        <family val="2"/>
      </rPr>
      <t>(1)</t>
    </r>
  </si>
  <si>
    <t>January 1, 2018 to September 30, 2018</t>
  </si>
  <si>
    <t>October 1, 2018 to December 31, 2018</t>
  </si>
  <si>
    <t>Full Year Ended December 31, 2018</t>
  </si>
  <si>
    <t>December 31, 2019</t>
  </si>
  <si>
    <t>December 31, 2018</t>
  </si>
  <si>
    <t xml:space="preserve">Year Ended </t>
  </si>
  <si>
    <t xml:space="preserve">October 1, 2018 to </t>
  </si>
  <si>
    <t>September 30, 2018</t>
  </si>
  <si>
    <t>Combined(1)</t>
  </si>
  <si>
    <t>December 31, 2019</t>
  </si>
  <si>
    <t>Select Financial Results (YTD)</t>
  </si>
  <si>
    <t>Select Financial Results - Non-GAAP Financial Measures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</si>
  <si>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</si>
  <si>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</si>
  <si>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</si>
  <si>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Diluted Weighted Average Shares Outstanding to Adjusted Diluted Weighted Average Shares Outstanding</t>
  </si>
  <si>
    <t>Reconciliation of Cash Flows from Operating Activities to Free Cash Flow</t>
  </si>
  <si>
    <t>Basic and Diluted EPS Calculations</t>
  </si>
  <si>
    <t>Gross Revenue by Asset Class (QTD)</t>
  </si>
  <si>
    <t>Gross Revenue by Asset Class (YTD)</t>
  </si>
  <si>
    <t>Fees per Million (QTD)</t>
  </si>
  <si>
    <t>Fees per Million (YTD)</t>
  </si>
  <si>
    <t>Select Financial Results (QTD)</t>
  </si>
  <si>
    <t>Adjusted EBITDA and Adjusted EBITDA Margin for the Full Year Ended December 31, 2018</t>
  </si>
  <si>
    <t>Average Daily Volume (QTD)</t>
  </si>
  <si>
    <t>2019</t>
  </si>
  <si>
    <t>2018</t>
  </si>
  <si>
    <t>(b)</t>
  </si>
  <si>
    <r>
      <t>Add: Acquisition and Refinitiv Transaction related D&amp;A</t>
    </r>
    <r>
      <rPr>
        <vertAlign val="superscript"/>
        <sz val="7"/>
        <color theme="1"/>
        <rFont val="Times New Roman"/>
        <family val="1"/>
      </rPr>
      <t>(3)</t>
    </r>
  </si>
  <si>
    <r>
      <t>Adjusted EBITDA margin</t>
    </r>
    <r>
      <rPr>
        <vertAlign val="superscript"/>
        <sz val="7"/>
        <color theme="1"/>
        <rFont val="Times New Roman"/>
        <family val="1"/>
      </rPr>
      <t>(4)</t>
    </r>
  </si>
  <si>
    <r>
      <t>Adjusted EBIT margin</t>
    </r>
    <r>
      <rPr>
        <vertAlign val="superscript"/>
        <sz val="7"/>
        <color theme="1"/>
        <rFont val="Times New Roman"/>
        <family val="1"/>
      </rPr>
      <t>(4)</t>
    </r>
  </si>
  <si>
    <r>
      <t xml:space="preserve">Net income attributable to Tradeweb Markets Inc. </t>
    </r>
    <r>
      <rPr>
        <vertAlign val="superscript"/>
        <sz val="7"/>
        <rFont val="Times New Roman"/>
        <family val="1"/>
      </rPr>
      <t>(1)</t>
    </r>
  </si>
  <si>
    <r>
      <t>Net income attributable to non-controlling interests</t>
    </r>
    <r>
      <rPr>
        <vertAlign val="superscript"/>
        <sz val="7"/>
        <rFont val="Times New Roman"/>
        <family val="1"/>
      </rPr>
      <t xml:space="preserve"> (1)(2)</t>
    </r>
  </si>
  <si>
    <r>
      <t>Adjusted income taxes</t>
    </r>
    <r>
      <rPr>
        <vertAlign val="superscript"/>
        <sz val="7"/>
        <rFont val="Times New Roman"/>
        <family val="1"/>
      </rPr>
      <t>(6)</t>
    </r>
  </si>
  <si>
    <r>
      <t xml:space="preserve">Adjusted Diluted EPS </t>
    </r>
    <r>
      <rPr>
        <vertAlign val="superscript"/>
        <sz val="7"/>
        <rFont val="Times New Roman"/>
        <family val="1"/>
      </rPr>
      <t>(1)(7)</t>
    </r>
  </si>
  <si>
    <t>Swaps/Swaptions ≥ 1Y</t>
  </si>
  <si>
    <t>Net income attributable to Tradeweb Markets LLC</t>
  </si>
  <si>
    <t>Dilutive effect of RSUs</t>
  </si>
  <si>
    <t>Net interest income (expense)</t>
  </si>
  <si>
    <t>Pre-IPO Period</t>
  </si>
  <si>
    <t>Post-IPO Period</t>
  </si>
  <si>
    <r>
      <t>Acquisition and Refinitiv Transaction related D&amp;A</t>
    </r>
    <r>
      <rPr>
        <vertAlign val="superscript"/>
        <sz val="7"/>
        <color theme="1"/>
        <rFont val="Times New Roman"/>
        <family val="1"/>
      </rPr>
      <t>(1)</t>
    </r>
  </si>
  <si>
    <r>
      <t>Stock-based compensation expense</t>
    </r>
    <r>
      <rPr>
        <vertAlign val="superscript"/>
        <sz val="7"/>
        <color theme="1"/>
        <rFont val="Times New Roman"/>
        <family val="1"/>
      </rPr>
      <t>(2)</t>
    </r>
  </si>
  <si>
    <r>
      <t>Loss from revaluation of foreign-denominated cash</t>
    </r>
    <r>
      <rPr>
        <vertAlign val="superscript"/>
        <sz val="7"/>
        <color theme="1"/>
        <rFont val="Times New Roman"/>
        <family val="1"/>
      </rPr>
      <t>(3)</t>
    </r>
  </si>
  <si>
    <r>
      <t>Growth</t>
    </r>
    <r>
      <rPr>
        <b/>
        <vertAlign val="superscript"/>
        <sz val="7"/>
        <color theme="1"/>
        <rFont val="Times New Roman"/>
        <family val="1"/>
      </rPr>
      <t xml:space="preserve"> (</t>
    </r>
    <r>
      <rPr>
        <vertAlign val="superscript"/>
        <sz val="7"/>
        <color theme="1"/>
        <rFont val="Times New Roman"/>
        <family val="1"/>
      </rPr>
      <t>1)</t>
    </r>
  </si>
  <si>
    <r>
      <t>Net income attributable to Tradeweb Markets Inc.</t>
    </r>
    <r>
      <rPr>
        <vertAlign val="superscript"/>
        <sz val="7"/>
        <color theme="1"/>
        <rFont val="Times New Roman"/>
        <family val="1"/>
      </rPr>
      <t>(2)</t>
    </r>
  </si>
  <si>
    <r>
      <t>Diluted EPS</t>
    </r>
    <r>
      <rPr>
        <vertAlign val="superscript"/>
        <sz val="7"/>
        <color theme="1"/>
        <rFont val="Times New Roman"/>
        <family val="1"/>
      </rPr>
      <t xml:space="preserve"> (3)</t>
    </r>
  </si>
  <si>
    <r>
      <t xml:space="preserve">Adjusted EBITDA </t>
    </r>
    <r>
      <rPr>
        <vertAlign val="superscript"/>
        <sz val="7"/>
        <color theme="1"/>
        <rFont val="Times New Roman"/>
        <family val="1"/>
      </rPr>
      <t>(4)</t>
    </r>
  </si>
  <si>
    <r>
      <t xml:space="preserve">Adjusted EBITDA margin </t>
    </r>
    <r>
      <rPr>
        <vertAlign val="superscript"/>
        <sz val="7"/>
        <color theme="1"/>
        <rFont val="Times New Roman"/>
        <family val="1"/>
      </rPr>
      <t>(4)</t>
    </r>
  </si>
  <si>
    <r>
      <t xml:space="preserve">Adjusted EBIT </t>
    </r>
    <r>
      <rPr>
        <vertAlign val="superscript"/>
        <sz val="7"/>
        <color theme="1"/>
        <rFont val="Times New Roman"/>
        <family val="1"/>
      </rPr>
      <t>(4)</t>
    </r>
  </si>
  <si>
    <r>
      <t xml:space="preserve">Adjusted EBIT margin </t>
    </r>
    <r>
      <rPr>
        <vertAlign val="superscript"/>
        <sz val="7"/>
        <color theme="1"/>
        <rFont val="Times New Roman"/>
        <family val="1"/>
      </rPr>
      <t>(4)</t>
    </r>
  </si>
  <si>
    <r>
      <t xml:space="preserve">Adjusted Net Income </t>
    </r>
    <r>
      <rPr>
        <vertAlign val="superscript"/>
        <sz val="7"/>
        <color theme="1"/>
        <rFont val="Times New Roman"/>
        <family val="1"/>
      </rPr>
      <t>(4)</t>
    </r>
  </si>
  <si>
    <r>
      <t>Adjusted Diluted EPS</t>
    </r>
    <r>
      <rPr>
        <vertAlign val="superscript"/>
        <sz val="7"/>
        <color theme="1"/>
        <rFont val="Times New Roman"/>
        <family val="1"/>
      </rPr>
      <t xml:space="preserve"> (3)(4)(5)</t>
    </r>
  </si>
  <si>
    <r>
      <t>EPS calculations for post-IPO and pre-IPO periods</t>
    </r>
    <r>
      <rPr>
        <b/>
        <sz val="7"/>
        <color rgb="FF000000"/>
        <rFont val="Times New Roman"/>
        <family val="1"/>
      </rPr>
      <t xml:space="preserve"> </t>
    </r>
    <r>
      <rPr>
        <b/>
        <vertAlign val="superscript"/>
        <sz val="7"/>
        <color rgb="FF000000"/>
        <rFont val="Times New Roman"/>
        <family val="1"/>
      </rPr>
      <t xml:space="preserve">(1) </t>
    </r>
  </si>
  <si>
    <t>Cash Rates</t>
  </si>
  <si>
    <t>Rates Derivatives</t>
  </si>
  <si>
    <t>Swaps / Swaptions Tenor (greater than 1 year)</t>
  </si>
  <si>
    <t>Credit Derivatives and U.S. Cash 'EP'</t>
  </si>
  <si>
    <t>Cash Equities</t>
  </si>
  <si>
    <t>Equity Derivatives</t>
  </si>
  <si>
    <t>Money Markets (Cash)</t>
  </si>
  <si>
    <t>Revenues:</t>
  </si>
  <si>
    <t>Gross revenues</t>
  </si>
  <si>
    <t>Expenses:</t>
  </si>
  <si>
    <t>Employee Compensation and benefits</t>
  </si>
  <si>
    <t>Technology and communications</t>
  </si>
  <si>
    <t>General and administrative</t>
  </si>
  <si>
    <t>Occupancy</t>
  </si>
  <si>
    <t>Total Adjusted Expenses</t>
  </si>
  <si>
    <t>Adjusted Operating Income</t>
  </si>
  <si>
    <t>Net interest income</t>
  </si>
  <si>
    <t>Adjusted Income before taxes</t>
  </si>
  <si>
    <t>Adjusted Provision for income taxes</t>
  </si>
  <si>
    <t>Less: net income attributable to non-controlling interest</t>
  </si>
  <si>
    <t>EPS Calculations for pre-IPO and post-IPO periods</t>
  </si>
  <si>
    <t>Earnings / net income per share</t>
  </si>
  <si>
    <t>Earnings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</si>
  <si>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</si>
  <si>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</si>
  <si>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</si>
  <si>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</si>
  <si>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</si>
  <si>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</si>
  <si>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</si>
  <si>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</si>
  <si>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</si>
  <si>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</si>
  <si>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</si>
  <si>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</si>
  <si>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</si>
  <si>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</si>
  <si>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4Q20</t>
  </si>
  <si>
    <t>4Q19</t>
  </si>
  <si>
    <t>December 31, 2020</t>
  </si>
  <si>
    <t>+231</t>
  </si>
  <si>
    <t>+314</t>
  </si>
  <si>
    <t>+167</t>
  </si>
  <si>
    <t>+242</t>
  </si>
  <si>
    <t>Year Ended December 31,</t>
  </si>
  <si>
    <t>Tax receivable agreement liability adjustment</t>
  </si>
  <si>
    <r>
      <t>0.28</t>
    </r>
    <r>
      <rPr>
        <vertAlign val="superscript"/>
        <sz val="7"/>
        <rFont val="Times New Roman"/>
        <family val="1"/>
      </rPr>
      <t>(a)</t>
    </r>
  </si>
  <si>
    <r>
      <t>0.29</t>
    </r>
    <r>
      <rPr>
        <vertAlign val="superscript"/>
        <sz val="7"/>
        <rFont val="Times New Roman"/>
        <family val="1"/>
      </rPr>
      <t>(a)</t>
    </r>
  </si>
  <si>
    <r>
      <t>189,795,356</t>
    </r>
    <r>
      <rPr>
        <vertAlign val="superscript"/>
        <sz val="7"/>
        <rFont val="Times New Roman"/>
        <family val="1"/>
      </rPr>
      <t>(a)</t>
    </r>
  </si>
  <si>
    <r>
      <t>197,745,297</t>
    </r>
    <r>
      <rPr>
        <vertAlign val="superscript"/>
        <sz val="7"/>
        <rFont val="Times New Roman"/>
        <family val="1"/>
      </rPr>
      <t>(a)</t>
    </r>
  </si>
  <si>
    <r>
      <t>0.19</t>
    </r>
    <r>
      <rPr>
        <vertAlign val="superscript"/>
        <sz val="7"/>
        <rFont val="Times New Roman"/>
        <family val="1"/>
      </rPr>
      <t>(b)</t>
    </r>
    <r>
      <rPr>
        <sz val="7"/>
        <rFont val="Times New Roman"/>
        <family val="1"/>
      </rPr>
      <t xml:space="preserve"> / 0.57</t>
    </r>
    <r>
      <rPr>
        <vertAlign val="superscript"/>
        <sz val="7"/>
        <rFont val="Times New Roman"/>
        <family val="1"/>
      </rPr>
      <t>(a)</t>
    </r>
  </si>
  <si>
    <r>
      <t>0.19</t>
    </r>
    <r>
      <rPr>
        <vertAlign val="superscript"/>
        <sz val="7"/>
        <rFont val="Times New Roman"/>
        <family val="1"/>
      </rPr>
      <t>(b)</t>
    </r>
    <r>
      <rPr>
        <sz val="7"/>
        <rFont val="Times New Roman"/>
        <family val="1"/>
      </rPr>
      <t xml:space="preserve"> / 0.54</t>
    </r>
    <r>
      <rPr>
        <vertAlign val="superscript"/>
        <sz val="7"/>
        <rFont val="Times New Roman"/>
        <family val="1"/>
      </rPr>
      <t>(a)</t>
    </r>
  </si>
  <si>
    <r>
      <t>222,222,197</t>
    </r>
    <r>
      <rPr>
        <vertAlign val="superscript"/>
        <sz val="7"/>
        <rFont val="Times New Roman"/>
        <family val="1"/>
      </rPr>
      <t>(b)</t>
    </r>
    <r>
      <rPr>
        <sz val="7"/>
        <rFont val="Times New Roman"/>
        <family val="1"/>
      </rPr>
      <t xml:space="preserve"> / 148,013,274</t>
    </r>
    <r>
      <rPr>
        <vertAlign val="superscript"/>
        <sz val="7"/>
        <rFont val="Times New Roman"/>
        <family val="1"/>
      </rPr>
      <t>(a)</t>
    </r>
  </si>
  <si>
    <r>
      <t>223,320,457</t>
    </r>
    <r>
      <rPr>
        <vertAlign val="superscript"/>
        <sz val="7"/>
        <rFont val="Times New Roman"/>
        <family val="1"/>
      </rPr>
      <t>(b)</t>
    </r>
    <r>
      <rPr>
        <sz val="7"/>
        <rFont val="Times New Roman"/>
        <family val="1"/>
      </rPr>
      <t xml:space="preserve"> / 156,540,246</t>
    </r>
    <r>
      <rPr>
        <vertAlign val="superscript"/>
        <sz val="7"/>
        <rFont val="Times New Roman"/>
        <family val="1"/>
      </rPr>
      <t>(a)</t>
    </r>
  </si>
  <si>
    <r>
      <t>188,223,302</t>
    </r>
    <r>
      <rPr>
        <vertAlign val="superscript"/>
        <sz val="7"/>
        <rFont val="Times New Roman"/>
        <family val="1"/>
      </rPr>
      <t>(a)</t>
    </r>
  </si>
  <si>
    <r>
      <t>180,409,462</t>
    </r>
    <r>
      <rPr>
        <vertAlign val="superscript"/>
        <sz val="7"/>
        <rFont val="Times New Roman"/>
        <family val="1"/>
      </rPr>
      <t>(a)</t>
    </r>
  </si>
  <si>
    <r>
      <t>0.88</t>
    </r>
    <r>
      <rPr>
        <vertAlign val="superscript"/>
        <sz val="7"/>
        <rFont val="Times New Roman"/>
        <family val="1"/>
      </rPr>
      <t>(a)</t>
    </r>
  </si>
  <si>
    <r>
      <t>0.92</t>
    </r>
    <r>
      <rPr>
        <vertAlign val="superscript"/>
        <sz val="7"/>
        <rFont val="Times New Roman"/>
        <family val="1"/>
      </rPr>
      <t>(a)</t>
    </r>
  </si>
  <si>
    <r>
      <t>0.26</t>
    </r>
    <r>
      <rPr>
        <vertAlign val="superscript"/>
        <sz val="7"/>
        <rFont val="Times New Roman"/>
        <family val="1"/>
      </rPr>
      <t>(a)</t>
    </r>
  </si>
  <si>
    <r>
      <t>0.25</t>
    </r>
    <r>
      <rPr>
        <vertAlign val="superscript"/>
        <sz val="7"/>
        <rFont val="Times New Roman"/>
        <family val="1"/>
      </rPr>
      <t>(a)</t>
    </r>
  </si>
  <si>
    <r>
      <t>157,950,550</t>
    </r>
    <r>
      <rPr>
        <vertAlign val="superscript"/>
        <sz val="7"/>
        <rFont val="Times New Roman"/>
        <family val="1"/>
      </rPr>
      <t>(a)</t>
    </r>
  </si>
  <si>
    <r>
      <t>167,069,241</t>
    </r>
    <r>
      <rPr>
        <vertAlign val="superscript"/>
        <sz val="7"/>
        <rFont val="Times New Roman"/>
        <family val="1"/>
      </rPr>
      <t>(a)</t>
    </r>
  </si>
  <si>
    <t>Tax Receivable agreement adjustment</t>
  </si>
  <si>
    <t>0.19 / 0.54</t>
  </si>
  <si>
    <t>0.23 / 0.77</t>
  </si>
  <si>
    <t>(b) / (a)</t>
  </si>
  <si>
    <t>Year Ended December 31, 2020</t>
  </si>
  <si>
    <t>December 31, 2020</t>
  </si>
  <si>
    <t>December 31, 2019</t>
  </si>
  <si>
    <t>Quarter Ended December 31,</t>
  </si>
  <si>
    <t>Quarter</t>
  </si>
  <si>
    <t xml:space="preserve">Quarter Ended </t>
  </si>
  <si>
    <r>
      <t>(Gain) / loss from revaluation of foreign denominated cash</t>
    </r>
    <r>
      <rPr>
        <vertAlign val="superscript"/>
        <sz val="7"/>
        <rFont val="Times New Roman"/>
        <family val="1"/>
      </rPr>
      <t>(5)</t>
    </r>
  </si>
  <si>
    <r>
      <t>(Gain) / loss from revaluation of foreign denominated cash</t>
    </r>
    <r>
      <rPr>
        <vertAlign val="superscript"/>
        <sz val="7"/>
        <rFont val="Times New Roman"/>
        <family val="1"/>
      </rPr>
      <t>(2)</t>
    </r>
  </si>
  <si>
    <t>Net interest (income) expense</t>
  </si>
  <si>
    <r>
      <t>Other Rates Derivatives</t>
    </r>
    <r>
      <rPr>
        <vertAlign val="superscript"/>
        <sz val="7"/>
        <rFont val="Times New Roman"/>
        <family val="1"/>
      </rPr>
      <t>(1)</t>
    </r>
  </si>
  <si>
    <r>
      <t>Cash Credit</t>
    </r>
    <r>
      <rPr>
        <vertAlign val="superscript"/>
        <sz val="7"/>
        <rFont val="Times New Roman"/>
        <family val="1"/>
      </rPr>
      <t>(2)</t>
    </r>
  </si>
  <si>
    <r>
      <t>Total Fees per Million excluding Other Rates Derivatives</t>
    </r>
    <r>
      <rPr>
        <b/>
        <vertAlign val="superscript"/>
        <sz val="7"/>
        <rFont val="Times New Roman"/>
        <family val="1"/>
      </rPr>
      <t>(3)</t>
    </r>
  </si>
  <si>
    <t>2019 Q4</t>
  </si>
  <si>
    <t>2020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</si>
</sst>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</numFmts>
  <fonts count="109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b/>
      <vertAlign val="superscript"/>
      <sz val="8"/>
      <color theme="1"/>
      <name val="Times New Roman"/>
      <family val="1"/>
    </font>
    <font>
      <sz val="7"/>
      <color theme="1"/>
      <name val="Times New Roman"/>
      <family val="1"/>
    </font>
    <font>
      <u/>
      <sz val="8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sz val="9"/>
      <name val="Tableau Book"/>
    </font>
    <font>
      <b/>
      <sz val="12"/>
      <color theme="1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vertAlign val="superscript"/>
      <sz val="7"/>
      <color theme="1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i/>
      <sz val="7"/>
      <color rgb="FFFF0000"/>
      <name val="Arial"/>
      <family val="2"/>
    </font>
    <font>
      <b/>
      <sz val="6"/>
      <color theme="1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b/>
      <sz val="4"/>
      <color theme="1"/>
      <name val="Arial"/>
      <family val="2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0"/>
      <color indexed="12"/>
      <name val="Times New Roman"/>
      <family val="1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vertAlign val="superscript"/>
      <sz val="7"/>
      <color theme="1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b/>
      <u/>
      <sz val="7"/>
      <color rgb="FF000000"/>
      <name val="Times New Roman"/>
      <family val="1"/>
    </font>
    <font>
      <b/>
      <vertAlign val="superscript"/>
      <sz val="7"/>
      <color rgb="FF000000"/>
      <name val="Times New Roman"/>
      <family val="1"/>
    </font>
    <font>
      <sz val="7"/>
      <color rgb="FFFF0000"/>
      <name val="Times New Roman"/>
      <family val="1"/>
    </font>
    <font>
      <sz val="6"/>
      <color theme="1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7"/>
      <name val="Times New Roman"/>
      <family val="1"/>
    </font>
  </fonts>
  <fills count="7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56" fillId="0" borderId="0"/>
    <xf numFmtId="0" fontId="2" fillId="0" borderId="0"/>
    <xf numFmtId="0" fontId="56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6" fillId="0" borderId="0"/>
    <xf numFmtId="0" fontId="56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0" fontId="56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Font="0" applyFill="0" applyBorder="0" applyProtection="0"/>
    <xf numFmtId="0" fontId="56" fillId="0" borderId="0" applyFont="0" applyFill="0" applyBorder="0" applyProtection="0"/>
    <xf numFmtId="0" fontId="10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0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56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9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5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0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7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7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5" fontId="13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5" fontId="18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5" fontId="56" fillId="0" borderId="0" applyFont="0" applyFill="0" applyBorder="0" applyAlignment="0" applyProtection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7" fillId="2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17" fillId="2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17" fillId="2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10" fillId="2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17" fillId="2" borderId="0">
      <alignment horizontal="right"/>
    </xf>
    <xf numFmtId="0" fontId="56" fillId="0" borderId="0">
      <alignment horizontal="right"/>
    </xf>
    <xf numFmtId="0" fontId="10" fillId="2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2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7" fontId="20" fillId="0" borderId="0">
      <alignment horizontal="right"/>
    </xf>
    <xf numFmtId="7" fontId="56" fillId="0" borderId="0">
      <alignment horizontal="right"/>
    </xf>
    <xf numFmtId="7" fontId="10" fillId="0" borderId="0">
      <alignment horizontal="right"/>
    </xf>
    <xf numFmtId="7" fontId="56" fillId="0" borderId="0">
      <alignment horizontal="right"/>
    </xf>
    <xf numFmtId="7" fontId="56" fillId="0" borderId="0">
      <alignment horizontal="right"/>
    </xf>
    <xf numFmtId="7" fontId="56" fillId="0" borderId="0">
      <alignment horizontal="right"/>
    </xf>
    <xf numFmtId="7" fontId="10" fillId="0" borderId="0">
      <alignment horizontal="right"/>
    </xf>
    <xf numFmtId="7" fontId="56" fillId="0" borderId="0">
      <alignment horizontal="right"/>
    </xf>
    <xf numFmtId="7" fontId="56" fillId="0" borderId="0">
      <alignment horizontal="right"/>
    </xf>
    <xf numFmtId="7" fontId="56" fillId="0" borderId="0">
      <alignment horizontal="right"/>
    </xf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7" fontId="56" fillId="0" borderId="0">
      <alignment horizontal="right"/>
    </xf>
    <xf numFmtId="7" fontId="56" fillId="0" borderId="0">
      <alignment horizontal="right"/>
    </xf>
    <xf numFmtId="7" fontId="56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10" fontId="18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>
      <alignment horizontal="left" vertical="center" wrapText="1"/>
    </xf>
    <xf numFmtId="0" fontId="56" fillId="0" borderId="0">
      <alignment horizontal="left" vertical="center" wrapText="1"/>
    </xf>
    <xf numFmtId="0" fontId="56" fillId="0" borderId="0">
      <alignment horizontal="left" vertical="center" wrapText="1"/>
    </xf>
    <xf numFmtId="0" fontId="56" fillId="0" borderId="0">
      <alignment horizontal="left" vertical="center" wrapText="1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17" fontId="56" fillId="0" borderId="0"/>
    <xf numFmtId="0" fontId="56" fillId="0" borderId="0" applyNumberFormat="0" applyFill="0"/>
    <xf numFmtId="0" fontId="56" fillId="0" borderId="0" applyNumberFormat="0" applyFill="0"/>
    <xf numFmtId="0" fontId="56" fillId="0" borderId="0" applyNumberFormat="0" applyFill="0"/>
    <xf numFmtId="0" fontId="56" fillId="0" borderId="0" applyNumberFormat="0" applyFill="0"/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38" fontId="56" fillId="0" borderId="0"/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Border="0" applyAlignment="0">
      <protection locked="0"/>
    </xf>
    <xf numFmtId="0" fontId="56" fillId="0" borderId="0" applyNumberFormat="0" applyBorder="0" applyAlignment="0">
      <protection locked="0"/>
    </xf>
    <xf numFmtId="0" fontId="56" fillId="0" borderId="0" applyNumberFormat="0" applyBorder="0" applyAlignment="0">
      <protection locked="0"/>
    </xf>
    <xf numFmtId="0" fontId="56" fillId="0" borderId="0" applyNumberFormat="0" applyBorder="0" applyAlignment="0">
      <protection locked="0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0" fontId="56" fillId="0" borderId="0" applyFont="0" applyFill="0" applyBorder="0">
      <alignment horizontal="right" vertical="center"/>
    </xf>
    <xf numFmtId="9" fontId="13" fillId="0" borderId="0"/>
    <xf numFmtId="9" fontId="56" fillId="0" borderId="0"/>
    <xf numFmtId="9" fontId="10" fillId="0" borderId="0"/>
    <xf numFmtId="9" fontId="56" fillId="0" borderId="0"/>
    <xf numFmtId="9" fontId="56" fillId="0" borderId="0"/>
    <xf numFmtId="9" fontId="56" fillId="0" borderId="0"/>
    <xf numFmtId="9" fontId="10" fillId="0" borderId="0"/>
    <xf numFmtId="9" fontId="56" fillId="0" borderId="0"/>
    <xf numFmtId="9" fontId="56" fillId="0" borderId="0"/>
    <xf numFmtId="9" fontId="56" fillId="0" borderId="0"/>
    <xf numFmtId="10" fontId="56" fillId="0" borderId="0">
      <protection locked="0"/>
    </xf>
    <xf numFmtId="10" fontId="56" fillId="0" borderId="0">
      <protection locked="0"/>
    </xf>
    <xf numFmtId="10" fontId="56" fillId="0" borderId="0">
      <protection locked="0"/>
    </xf>
    <xf numFmtId="10" fontId="56" fillId="0" borderId="0">
      <protection locked="0"/>
    </xf>
    <xf numFmtId="0" fontId="56" fillId="0" borderId="0" applyFont="0" applyBorder="0" applyAlignment="0">
      <protection locked="0"/>
    </xf>
    <xf numFmtId="0" fontId="56" fillId="0" borderId="0" applyFont="0" applyBorder="0" applyAlignment="0">
      <protection locked="0"/>
    </xf>
    <xf numFmtId="0" fontId="56" fillId="0" borderId="0" applyFont="0" applyBorder="0" applyAlignment="0">
      <protection locked="0"/>
    </xf>
    <xf numFmtId="0" fontId="56" fillId="0" borderId="0" applyFont="0" applyBorder="0" applyAlignment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38" fontId="56" fillId="0" borderId="0">
      <protection locked="0"/>
    </xf>
    <xf numFmtId="9" fontId="56" fillId="0" borderId="0"/>
    <xf numFmtId="9" fontId="56" fillId="0" borderId="0"/>
    <xf numFmtId="9" fontId="56" fillId="0" borderId="0"/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8" fontId="56" fillId="0" borderId="0" applyFont="0" applyBorder="0" applyAlignment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Font="0" applyFill="0">
      <protection locked="0"/>
    </xf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/>
    <xf numFmtId="0" fontId="56" fillId="0" borderId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14" fontId="56" fillId="0" borderId="0">
      <alignment horizontal="right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10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Font="0" applyBorder="0" applyAlignment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Alignment="0" applyProtection="0"/>
    <xf numFmtId="0" fontId="56" fillId="0" borderId="0" applyNumberFormat="0" applyFill="0" applyBorder="0" applyProtection="0"/>
    <xf numFmtId="0" fontId="56" fillId="0" borderId="0" applyNumberFormat="0" applyFill="0" applyBorder="0" applyProtection="0"/>
    <xf numFmtId="0" fontId="56" fillId="0" borderId="0" applyNumberFormat="0" applyFill="0" applyBorder="0" applyProtection="0"/>
    <xf numFmtId="0" fontId="56" fillId="0" borderId="0" applyNumberFormat="0" applyFill="0" applyBorder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ill="0" applyBorder="0">
      <protection locked="0"/>
    </xf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0" fontId="56" fillId="0" borderId="0" applyNumberFormat="0" applyFont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 applyNumberFormat="0" applyFill="0" applyAlignment="0" applyProtection="0"/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/>
    <xf numFmtId="0" fontId="56" fillId="0" borderId="0"/>
    <xf numFmtId="0" fontId="56" fillId="0" borderId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0" fontId="4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/>
    <xf numFmtId="0" fontId="56" fillId="0" borderId="0"/>
    <xf numFmtId="0" fontId="13" fillId="0" borderId="2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2"/>
    <xf numFmtId="0" fontId="10" fillId="0" borderId="2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ill="0" applyAlignment="0" applyProtection="0"/>
    <xf numFmtId="39" fontId="4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0" fontId="56" fillId="0" borderId="0">
      <alignment horizontal="left" vertical="center"/>
    </xf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 applyFont="0" applyFill="0" applyBorder="0" applyProtection="0"/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 applyNumberFormat="0">
      <alignment horizontal="centerContinuous"/>
    </xf>
    <xf numFmtId="0" fontId="56" fillId="0" borderId="0"/>
    <xf numFmtId="0" fontId="56" fillId="0" borderId="0"/>
    <xf numFmtId="0" fontId="56" fillId="0" borderId="0"/>
    <xf numFmtId="0" fontId="56" fillId="0" borderId="0"/>
    <xf numFmtId="41" fontId="56" fillId="0" borderId="0"/>
    <xf numFmtId="41" fontId="56" fillId="0" borderId="0"/>
    <xf numFmtId="41" fontId="56" fillId="0" borderId="0"/>
    <xf numFmtId="41" fontId="56" fillId="0" borderId="0"/>
    <xf numFmtId="41" fontId="56" fillId="0" borderId="0"/>
    <xf numFmtId="41" fontId="56" fillId="0" borderId="0"/>
    <xf numFmtId="41" fontId="56" fillId="0" borderId="0"/>
    <xf numFmtId="41" fontId="5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23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10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39" fontId="13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56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3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/>
    <xf numFmtId="0" fontId="56" fillId="0" borderId="0"/>
    <xf numFmtId="0" fontId="56" fillId="0" borderId="0"/>
    <xf numFmtId="0" fontId="13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>
      <alignment horizontal="right"/>
    </xf>
    <xf numFmtId="0" fontId="56" fillId="0" borderId="0"/>
    <xf numFmtId="0" fontId="56" fillId="0" borderId="0"/>
    <xf numFmtId="0" fontId="56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6" fillId="0" borderId="0"/>
    <xf numFmtId="39" fontId="56" fillId="0" borderId="0"/>
    <xf numFmtId="39" fontId="56" fillId="0" borderId="0"/>
    <xf numFmtId="39" fontId="10" fillId="0" borderId="0"/>
    <xf numFmtId="39" fontId="56" fillId="0" borderId="0"/>
    <xf numFmtId="39" fontId="56" fillId="0" borderId="0"/>
    <xf numFmtId="39" fontId="56" fillId="0" borderId="0"/>
    <xf numFmtId="39" fontId="56" fillId="0" borderId="0"/>
    <xf numFmtId="39" fontId="56" fillId="0" borderId="0"/>
    <xf numFmtId="39" fontId="56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3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10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0" fontId="56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6" fillId="0" borderId="0"/>
    <xf numFmtId="0" fontId="56" fillId="0" borderId="0"/>
    <xf numFmtId="0" fontId="56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6" fillId="0" borderId="0"/>
    <xf numFmtId="0" fontId="56" fillId="0" borderId="0"/>
    <xf numFmtId="0" fontId="56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6" fillId="0" borderId="0"/>
    <xf numFmtId="0" fontId="56" fillId="0" borderId="0"/>
    <xf numFmtId="0" fontId="56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0" fillId="0" borderId="0"/>
    <xf numFmtId="0" fontId="56" fillId="0" borderId="0"/>
    <xf numFmtId="0" fontId="56" fillId="0" borderId="0"/>
    <xf numFmtId="0" fontId="56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10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0" fontId="56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6" fillId="0" borderId="0"/>
    <xf numFmtId="0" fontId="56" fillId="0" borderId="0"/>
    <xf numFmtId="0" fontId="56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181" fontId="15" fillId="3" borderId="4"/>
    <xf numFmtId="0" fontId="56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9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6" fillId="0" borderId="0" applyFont="0" applyFill="0" applyBorder="0" applyAlignment="0" applyProtection="0"/>
    <xf numFmtId="171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3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5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5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48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48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1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4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48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48" fillId="8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1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6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4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4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48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48" fillId="14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1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48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48" fillId="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1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48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48" fillId="6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2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48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48" fillId="21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1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19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56" fillId="20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48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48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48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48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1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48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48" fillId="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2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48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48" fillId="2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19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48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48" fillId="17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24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56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2" fillId="0" borderId="26" applyNumberFormat="0" applyFill="0" applyAlignment="0" applyProtection="0"/>
    <xf numFmtId="0" fontId="83" fillId="0" borderId="27" applyNumberFormat="0" applyFill="0" applyAlignment="0" applyProtection="0"/>
    <xf numFmtId="0" fontId="84" fillId="0" borderId="28" applyNumberFormat="0" applyFill="0" applyAlignment="0" applyProtection="0"/>
    <xf numFmtId="0" fontId="84" fillId="0" borderId="0" applyNumberFormat="0" applyFill="0" applyBorder="0" applyAlignment="0" applyProtection="0"/>
    <xf numFmtId="0" fontId="81" fillId="41" borderId="0" applyNumberFormat="0" applyBorder="0" applyAlignment="0" applyProtection="0"/>
    <xf numFmtId="0" fontId="77" fillId="42" borderId="0" applyNumberFormat="0" applyBorder="0" applyAlignment="0" applyProtection="0"/>
    <xf numFmtId="0" fontId="88" fillId="43" borderId="0" applyNumberFormat="0" applyBorder="0" applyAlignment="0" applyProtection="0"/>
    <xf numFmtId="0" fontId="86" fillId="44" borderId="29" applyNumberFormat="0" applyAlignment="0" applyProtection="0"/>
    <xf numFmtId="0" fontId="90" fillId="45" borderId="30" applyNumberFormat="0" applyAlignment="0" applyProtection="0"/>
    <xf numFmtId="0" fontId="78" fillId="45" borderId="29" applyNumberFormat="0" applyAlignment="0" applyProtection="0"/>
    <xf numFmtId="0" fontId="87" fillId="0" borderId="31" applyNumberFormat="0" applyFill="0" applyAlignment="0" applyProtection="0"/>
    <xf numFmtId="0" fontId="79" fillId="46" borderId="32" applyNumberFormat="0" applyAlignment="0" applyProtection="0"/>
    <xf numFmtId="0" fontId="9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7" fillId="0" borderId="33" applyNumberFormat="0" applyFill="0" applyAlignment="0" applyProtection="0"/>
    <xf numFmtId="0" fontId="9" fillId="47" borderId="0" applyNumberFormat="0" applyBorder="0" applyAlignment="0" applyProtection="0"/>
    <xf numFmtId="0" fontId="56" fillId="48" borderId="0" applyNumberFormat="0" applyBorder="0" applyAlignment="0" applyProtection="0"/>
    <xf numFmtId="0" fontId="56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1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9" fillId="54" borderId="0" applyNumberFormat="0" applyBorder="0" applyAlignment="0" applyProtection="0"/>
    <xf numFmtId="0" fontId="9" fillId="55" borderId="0" applyNumberFormat="0" applyBorder="0" applyAlignment="0" applyProtection="0"/>
    <xf numFmtId="0" fontId="56" fillId="56" borderId="0" applyNumberFormat="0" applyBorder="0" applyAlignment="0" applyProtection="0"/>
    <xf numFmtId="0" fontId="56" fillId="57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9" fillId="62" borderId="0" applyNumberFormat="0" applyBorder="0" applyAlignment="0" applyProtection="0"/>
    <xf numFmtId="0" fontId="9" fillId="63" borderId="0" applyNumberFormat="0" applyBorder="0" applyAlignment="0" applyProtection="0"/>
    <xf numFmtId="0" fontId="56" fillId="64" borderId="0" applyNumberFormat="0" applyBorder="0" applyAlignment="0" applyProtection="0"/>
    <xf numFmtId="0" fontId="56" fillId="65" borderId="0" applyNumberFormat="0" applyBorder="0" applyAlignment="0" applyProtection="0"/>
    <xf numFmtId="0" fontId="9" fillId="66" borderId="0" applyNumberFormat="0" applyBorder="0" applyAlignment="0" applyProtection="0"/>
    <xf numFmtId="0" fontId="9" fillId="67" borderId="0" applyNumberFormat="0" applyBorder="0" applyAlignment="0" applyProtection="0"/>
    <xf numFmtId="0" fontId="56" fillId="68" borderId="0" applyNumberFormat="0" applyBorder="0" applyAlignment="0" applyProtection="0"/>
    <xf numFmtId="0" fontId="56" fillId="69" borderId="0" applyNumberFormat="0" applyBorder="0" applyAlignment="0" applyProtection="0"/>
    <xf numFmtId="0" fontId="9" fillId="70" borderId="0" applyNumberFormat="0" applyBorder="0" applyAlignment="0" applyProtection="0"/>
    <xf numFmtId="0" fontId="89" fillId="2" borderId="41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/>
    <xf numFmtId="0" fontId="56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center"/>
    </xf>
    <xf numFmtId="0" fontId="54" fillId="0" borderId="0" xfId="0" applyNumberFormat="1" applyFont="1" applyFill="1" applyAlignment="1">
      <alignment horizontal="left"/>
    </xf>
    <xf numFmtId="0" fontId="54" fillId="0" borderId="0" xfId="0" applyNumberFormat="1" applyFont="1" applyAlignment="1">
      <alignment horizontal="left"/>
    </xf>
    <xf numFmtId="0" fontId="54" fillId="0" borderId="0" xfId="0" applyNumberFormat="1" applyFont="1" applyFill="1" applyBorder="1" applyAlignment="1">
      <alignment horizontal="lef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 wrapText="1"/>
    </xf>
    <xf numFmtId="164" fontId="6" fillId="0" borderId="0" xfId="0" applyNumberFormat="1" applyFont="1" applyFill="1" applyAlignment="1">
      <alignment horizontal="right"/>
    </xf>
    <xf numFmtId="165" fontId="6" fillId="0" borderId="19" xfId="0" applyNumberFormat="1" applyFont="1" applyFill="1" applyBorder="1" applyAlignment="1">
      <alignment horizontal="right"/>
    </xf>
    <xf numFmtId="164" fontId="6" fillId="0" borderId="17" xfId="0" applyNumberFormat="1" applyFont="1" applyFill="1" applyBorder="1" applyAlignment="1">
      <alignment horizontal="right"/>
    </xf>
    <xf numFmtId="0" fontId="6" fillId="0" borderId="0" xfId="0" applyFont="1" applyFill="1" applyAlignment="1"/>
    <xf numFmtId="0" fontId="6" fillId="0" borderId="0" xfId="0" applyFont="1" applyAlignment="1"/>
    <xf numFmtId="49" fontId="6" fillId="0" borderId="0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6" fillId="0" borderId="0" xfId="0" applyFont="1" applyFill="1" applyAlignment="1">
      <alignment horizontal="left" vertical="top" wrapText="1" indent="1"/>
    </xf>
    <xf numFmtId="0" fontId="6" fillId="0" borderId="0" xfId="0" applyFont="1" applyFill="1" applyAlignment="1">
      <alignment horizontal="left" vertical="top" wrapText="1"/>
    </xf>
    <xf numFmtId="0" fontId="54" fillId="0" borderId="0" xfId="0" applyFont="1"/>
    <xf numFmtId="0" fontId="54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4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5" fillId="0" borderId="0" xfId="0" applyFont="1" applyFill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49" fontId="6" fillId="0" borderId="17" xfId="0" applyNumberFormat="1" applyFont="1" applyFill="1" applyBorder="1" applyAlignment="1">
      <alignment horizontal="left"/>
    </xf>
    <xf numFmtId="0" fontId="6" fillId="0" borderId="0" xfId="0" applyFont="1" applyFill="1" applyAlignment="1">
      <alignment vertical="top" wrapText="1"/>
    </xf>
    <xf numFmtId="49" fontId="6" fillId="0" borderId="19" xfId="0" applyNumberFormat="1" applyFont="1" applyFill="1" applyBorder="1" applyAlignment="1">
      <alignment horizontal="left"/>
    </xf>
    <xf numFmtId="0" fontId="12" fillId="0" borderId="0" xfId="0" applyFont="1" applyFill="1" applyAlignment="1">
      <alignment horizontal="left" vertical="top" wrapText="1" indent="1"/>
    </xf>
    <xf numFmtId="0" fontId="59" fillId="0" borderId="0" xfId="0" applyFont="1"/>
    <xf numFmtId="0" fontId="59" fillId="0" borderId="0" xfId="0" applyFont="1" applyBorder="1"/>
    <xf numFmtId="0" fontId="60" fillId="0" borderId="0" xfId="0" quotePrefix="1" applyFont="1" applyBorder="1" applyAlignment="1">
      <alignment horizontal="left" vertical="top"/>
    </xf>
    <xf numFmtId="0" fontId="59" fillId="0" borderId="0" xfId="0" applyFont="1" applyBorder="1" applyAlignment="1"/>
    <xf numFmtId="10" fontId="60" fillId="0" borderId="0" xfId="0" applyNumberFormat="1" applyFont="1" applyBorder="1" applyAlignment="1">
      <alignment vertical="center"/>
    </xf>
    <xf numFmtId="3" fontId="60" fillId="0" borderId="0" xfId="0" applyNumberFormat="1" applyFont="1" applyBorder="1" applyAlignment="1">
      <alignment vertical="center"/>
    </xf>
    <xf numFmtId="0" fontId="61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15" fontId="4" fillId="0" borderId="0" xfId="0" quotePrefix="1" applyNumberFormat="1" applyFont="1" applyFill="1" applyBorder="1" applyAlignment="1"/>
    <xf numFmtId="0" fontId="54" fillId="0" borderId="4" xfId="0" applyNumberFormat="1" applyFont="1" applyFill="1" applyBorder="1" applyAlignment="1">
      <alignment horizontal="left"/>
    </xf>
    <xf numFmtId="0" fontId="11" fillId="0" borderId="0" xfId="0" applyFont="1" applyBorder="1"/>
    <xf numFmtId="0" fontId="62" fillId="0" borderId="8" xfId="0" quotePrefix="1" applyFont="1" applyBorder="1" applyAlignment="1">
      <alignment horizontal="center"/>
    </xf>
    <xf numFmtId="0" fontId="62" fillId="0" borderId="0" xfId="0" quotePrefix="1" applyFont="1" applyBorder="1" applyAlignment="1">
      <alignment horizontal="left"/>
    </xf>
    <xf numFmtId="0" fontId="62" fillId="0" borderId="3" xfId="0" quotePrefix="1" applyFont="1" applyBorder="1" applyAlignment="1">
      <alignment horizontal="center"/>
    </xf>
    <xf numFmtId="0" fontId="62" fillId="0" borderId="18" xfId="0" quotePrefix="1" applyFont="1" applyBorder="1" applyAlignment="1">
      <alignment horizontal="center"/>
    </xf>
    <xf numFmtId="0" fontId="62" fillId="0" borderId="23" xfId="0" quotePrefix="1" applyFont="1" applyBorder="1" applyAlignment="1">
      <alignment horizontal="center"/>
    </xf>
    <xf numFmtId="0" fontId="62" fillId="0" borderId="2" xfId="0" quotePrefix="1" applyFont="1" applyBorder="1" applyAlignment="1">
      <alignment horizontal="left"/>
    </xf>
    <xf numFmtId="0" fontId="63" fillId="0" borderId="0" xfId="0" quotePrefix="1" applyFont="1" applyBorder="1" applyAlignment="1">
      <alignment horizontal="right" vertical="top"/>
    </xf>
    <xf numFmtId="0" fontId="62" fillId="0" borderId="0" xfId="0" quotePrefix="1" applyFont="1" applyBorder="1" applyAlignment="1">
      <alignment horizontal="left" vertical="top"/>
    </xf>
    <xf numFmtId="0" fontId="62" fillId="0" borderId="1" xfId="0" quotePrefix="1" applyFont="1" applyBorder="1" applyAlignment="1">
      <alignment horizontal="left"/>
    </xf>
    <xf numFmtId="0" fontId="62" fillId="0" borderId="2" xfId="0" quotePrefix="1" applyFont="1" applyBorder="1" applyAlignment="1">
      <alignment horizontal="left" vertical="top"/>
    </xf>
    <xf numFmtId="0" fontId="63" fillId="0" borderId="18" xfId="0" quotePrefix="1" applyFont="1" applyBorder="1" applyAlignment="1">
      <alignment horizontal="right" vertical="top"/>
    </xf>
    <xf numFmtId="0" fontId="62" fillId="0" borderId="1" xfId="0" quotePrefix="1" applyFont="1" applyBorder="1" applyAlignment="1">
      <alignment horizontal="left" vertical="top"/>
    </xf>
    <xf numFmtId="0" fontId="64" fillId="0" borderId="0" xfId="0" applyNumberFormat="1" applyFont="1" applyAlignment="1">
      <alignment horizontal="left"/>
    </xf>
    <xf numFmtId="0" fontId="64" fillId="0" borderId="0" xfId="0" applyFont="1"/>
    <xf numFmtId="0" fontId="64" fillId="0" borderId="0" xfId="0" applyNumberFormat="1" applyFont="1" applyBorder="1" applyAlignment="1">
      <alignment horizontal="left"/>
    </xf>
    <xf numFmtId="0" fontId="64" fillId="0" borderId="0" xfId="0" applyNumberFormat="1" applyFont="1"/>
    <xf numFmtId="0" fontId="64" fillId="0" borderId="0" xfId="0" applyFont="1" applyAlignment="1">
      <alignment wrapText="1"/>
    </xf>
    <xf numFmtId="0" fontId="64" fillId="0" borderId="0" xfId="0" applyFont="1" applyAlignment="1">
      <alignment horizontal="center"/>
    </xf>
    <xf numFmtId="0" fontId="65" fillId="0" borderId="0" xfId="0" applyNumberFormat="1" applyFont="1" applyFill="1" applyAlignment="1">
      <alignment horizontal="left"/>
    </xf>
    <xf numFmtId="0" fontId="65" fillId="0" borderId="0" xfId="0" applyFont="1" applyFill="1" applyAlignment="1">
      <alignment horizontal="center"/>
    </xf>
    <xf numFmtId="0" fontId="65" fillId="0" borderId="0" xfId="0" applyNumberFormat="1" applyFont="1" applyFill="1" applyBorder="1" applyAlignment="1">
      <alignment horizontal="left"/>
    </xf>
    <xf numFmtId="0" fontId="65" fillId="0" borderId="0" xfId="0" applyNumberFormat="1" applyFont="1" applyFill="1" applyAlignment="1">
      <alignment horizontal="center"/>
    </xf>
    <xf numFmtId="0" fontId="65" fillId="0" borderId="0" xfId="0" applyFont="1" applyFill="1" applyAlignment="1">
      <alignment horizontal="left" wrapText="1"/>
    </xf>
    <xf numFmtId="0" fontId="65" fillId="0" borderId="0" xfId="0" applyNumberFormat="1" applyFont="1" applyFill="1" applyAlignment="1">
      <alignment horizontal="center"/>
    </xf>
    <xf numFmtId="0" fontId="65" fillId="0" borderId="1" xfId="0" applyFont="1" applyFill="1" applyBorder="1" applyAlignment="1">
      <alignment horizontal="left" wrapText="1"/>
    </xf>
    <xf numFmtId="0" fontId="65" fillId="0" borderId="1" xfId="0" applyNumberFormat="1" applyFont="1" applyFill="1" applyBorder="1" applyAlignment="1">
      <alignment horizontal="center"/>
    </xf>
    <xf numFmtId="0" fontId="64" fillId="0" borderId="0" xfId="0" applyFont="1" applyFill="1" applyAlignment="1">
      <alignment horizontal="left" wrapText="1"/>
    </xf>
    <xf numFmtId="0" fontId="64" fillId="0" borderId="0" xfId="0" applyNumberFormat="1" applyFont="1" applyFill="1" applyAlignment="1">
      <alignment horizontal="left"/>
    </xf>
    <xf numFmtId="164" fontId="64" fillId="0" borderId="0" xfId="0" applyNumberFormat="1" applyFont="1" applyFill="1" applyAlignment="1">
      <alignment horizontal="right"/>
    </xf>
    <xf numFmtId="0" fontId="64" fillId="0" borderId="0" xfId="0" applyNumberFormat="1" applyFont="1" applyFill="1" applyBorder="1" applyAlignment="1">
      <alignment horizontal="left"/>
    </xf>
    <xf numFmtId="166" fontId="64" fillId="0" borderId="0" xfId="0" applyNumberFormat="1" applyFont="1" applyFill="1" applyAlignment="1">
      <alignment horizontal="right"/>
    </xf>
    <xf numFmtId="0" fontId="64" fillId="0" borderId="0" xfId="0" applyFont="1" applyFill="1" applyAlignment="1"/>
    <xf numFmtId="0" fontId="64" fillId="0" borderId="0" xfId="0" applyFont="1" applyFill="1" applyAlignment="1">
      <alignment horizontal="left" wrapText="1" indent="1"/>
    </xf>
    <xf numFmtId="165" fontId="64" fillId="0" borderId="0" xfId="0" applyNumberFormat="1" applyFont="1" applyFill="1" applyAlignment="1">
      <alignment horizontal="right"/>
    </xf>
    <xf numFmtId="0" fontId="64" fillId="0" borderId="0" xfId="0" applyFont="1" applyAlignment="1"/>
    <xf numFmtId="205" fontId="64" fillId="0" borderId="0" xfId="4" applyNumberFormat="1" applyFont="1" applyFill="1" applyBorder="1" applyAlignment="1">
      <alignment horizontal="right"/>
    </xf>
    <xf numFmtId="164" fontId="64" fillId="0" borderId="0" xfId="0" quotePrefix="1" applyNumberFormat="1" applyFont="1" applyFill="1" applyAlignment="1">
      <alignment horizontal="right"/>
    </xf>
    <xf numFmtId="166" fontId="64" fillId="0" borderId="0" xfId="0" quotePrefix="1" applyNumberFormat="1" applyFont="1" applyFill="1" applyAlignment="1">
      <alignment horizontal="right"/>
    </xf>
    <xf numFmtId="0" fontId="64" fillId="0" borderId="0" xfId="0" applyFont="1" applyFill="1"/>
    <xf numFmtId="0" fontId="64" fillId="0" borderId="0" xfId="0" applyNumberFormat="1" applyFont="1" applyFill="1"/>
    <xf numFmtId="0" fontId="68" fillId="0" borderId="0" xfId="0" applyNumberFormat="1" applyFont="1" applyAlignment="1">
      <alignment horizontal="left"/>
    </xf>
    <xf numFmtId="0" fontId="68" fillId="0" borderId="0" xfId="0" applyFont="1"/>
    <xf numFmtId="0" fontId="69" fillId="0" borderId="0" xfId="0" applyNumberFormat="1" applyFont="1" applyFill="1" applyBorder="1" applyAlignment="1">
      <alignment horizontal="left"/>
    </xf>
    <xf numFmtId="0" fontId="65" fillId="0" borderId="0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0" fontId="69" fillId="0" borderId="0" xfId="0" applyNumberFormat="1" applyFont="1" applyFill="1" applyAlignment="1">
      <alignment horizontal="left"/>
    </xf>
    <xf numFmtId="0" fontId="69" fillId="0" borderId="18" xfId="0" applyNumberFormat="1" applyFont="1" applyFill="1" applyBorder="1" applyAlignment="1">
      <alignment horizontal="left"/>
    </xf>
    <xf numFmtId="0" fontId="69" fillId="0" borderId="0" xfId="0" applyNumberFormat="1" applyFont="1" applyFill="1" applyBorder="1" applyAlignment="1">
      <alignment horizontal="center"/>
    </xf>
    <xf numFmtId="0" fontId="65" fillId="0" borderId="3" xfId="0" applyNumberFormat="1" applyFont="1" applyFill="1" applyBorder="1" applyAlignment="1">
      <alignment horizontal="left"/>
    </xf>
    <xf numFmtId="0" fontId="69" fillId="0" borderId="0" xfId="0" applyNumberFormat="1" applyFont="1" applyFill="1" applyAlignment="1">
      <alignment horizontal="center"/>
    </xf>
    <xf numFmtId="0" fontId="68" fillId="0" borderId="18" xfId="0" applyNumberFormat="1" applyFont="1" applyFill="1" applyBorder="1" applyAlignment="1">
      <alignment horizontal="left"/>
    </xf>
    <xf numFmtId="164" fontId="68" fillId="0" borderId="0" xfId="0" applyNumberFormat="1" applyFont="1" applyFill="1" applyAlignment="1">
      <alignment horizontal="right"/>
    </xf>
    <xf numFmtId="0" fontId="64" fillId="0" borderId="3" xfId="0" applyNumberFormat="1" applyFont="1" applyFill="1" applyBorder="1" applyAlignment="1">
      <alignment horizontal="left"/>
    </xf>
    <xf numFmtId="0" fontId="68" fillId="0" borderId="0" xfId="0" applyNumberFormat="1" applyFont="1" applyFill="1" applyAlignment="1">
      <alignment horizontal="left"/>
    </xf>
    <xf numFmtId="167" fontId="64" fillId="0" borderId="0" xfId="4" applyNumberFormat="1" applyFont="1" applyFill="1" applyAlignment="1"/>
    <xf numFmtId="167" fontId="64" fillId="0" borderId="0" xfId="0" applyNumberFormat="1" applyFont="1" applyFill="1" applyAlignment="1">
      <alignment horizontal="right"/>
    </xf>
    <xf numFmtId="166" fontId="68" fillId="0" borderId="0" xfId="0" applyNumberFormat="1" applyFont="1" applyFill="1" applyAlignment="1">
      <alignment horizontal="right"/>
    </xf>
    <xf numFmtId="49" fontId="70" fillId="0" borderId="0" xfId="4" quotePrefix="1" applyNumberFormat="1" applyFont="1" applyFill="1" applyBorder="1" applyAlignment="1">
      <alignment horizontal="right" wrapText="1"/>
    </xf>
    <xf numFmtId="0" fontId="68" fillId="0" borderId="0" xfId="0" applyNumberFormat="1" applyFont="1" applyFill="1" applyBorder="1" applyAlignment="1">
      <alignment horizontal="left"/>
    </xf>
    <xf numFmtId="0" fontId="68" fillId="0" borderId="0" xfId="0" applyFont="1" applyFill="1"/>
    <xf numFmtId="0" fontId="65" fillId="0" borderId="0" xfId="0" applyNumberFormat="1" applyFont="1" applyFill="1" applyBorder="1" applyAlignment="1">
      <alignment horizontal="center"/>
    </xf>
    <xf numFmtId="0" fontId="64" fillId="0" borderId="1" xfId="0" applyNumberFormat="1" applyFont="1" applyFill="1" applyBorder="1" applyAlignment="1">
      <alignment horizontal="left"/>
    </xf>
    <xf numFmtId="164" fontId="64" fillId="0" borderId="0" xfId="0" applyNumberFormat="1" applyFont="1" applyFill="1" applyBorder="1" applyAlignment="1">
      <alignment horizontal="right"/>
    </xf>
    <xf numFmtId="164" fontId="64" fillId="0" borderId="1" xfId="0" applyNumberFormat="1" applyFont="1" applyFill="1" applyBorder="1" applyAlignment="1">
      <alignment horizontal="right"/>
    </xf>
    <xf numFmtId="0" fontId="64" fillId="0" borderId="0" xfId="0" applyFont="1" applyBorder="1" applyAlignment="1"/>
    <xf numFmtId="0" fontId="72" fillId="0" borderId="0" xfId="0" applyFont="1" applyAlignment="1"/>
    <xf numFmtId="0" fontId="64" fillId="0" borderId="0" xfId="0" applyFont="1" applyFill="1" applyBorder="1" applyAlignment="1">
      <alignment horizontal="left" wrapText="1" indent="1"/>
    </xf>
    <xf numFmtId="0" fontId="65" fillId="0" borderId="0" xfId="0" applyFont="1" applyAlignment="1">
      <alignment wrapText="1"/>
    </xf>
    <xf numFmtId="15" fontId="70" fillId="0" borderId="0" xfId="0" quotePrefix="1" applyNumberFormat="1" applyFont="1" applyFill="1" applyAlignment="1">
      <alignment wrapText="1"/>
    </xf>
    <xf numFmtId="0" fontId="54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4" fillId="0" borderId="0" xfId="0" applyNumberFormat="1" applyFont="1" applyFill="1" applyBorder="1" applyAlignment="1">
      <alignment horizontal="right"/>
    </xf>
    <xf numFmtId="0" fontId="54" fillId="0" borderId="0" xfId="0" applyFont="1" applyAlignment="1"/>
    <xf numFmtId="164" fontId="54" fillId="0" borderId="0" xfId="0" applyNumberFormat="1" applyFont="1" applyFill="1" applyAlignment="1">
      <alignment horizontal="right"/>
    </xf>
    <xf numFmtId="0" fontId="54" fillId="0" borderId="0" xfId="0" applyFont="1" applyFill="1" applyAlignment="1"/>
    <xf numFmtId="0" fontId="54" fillId="0" borderId="1" xfId="0" applyNumberFormat="1" applyFont="1" applyFill="1" applyBorder="1" applyAlignment="1">
      <alignment horizontal="left"/>
    </xf>
    <xf numFmtId="164" fontId="54" fillId="0" borderId="1" xfId="0" applyNumberFormat="1" applyFont="1" applyFill="1" applyBorder="1" applyAlignment="1">
      <alignment horizontal="right"/>
    </xf>
    <xf numFmtId="0" fontId="54" fillId="0" borderId="17" xfId="0" applyNumberFormat="1" applyFont="1" applyFill="1" applyBorder="1" applyAlignment="1">
      <alignment horizontal="left"/>
    </xf>
    <xf numFmtId="164" fontId="54" fillId="0" borderId="17" xfId="0" applyNumberFormat="1" applyFont="1" applyFill="1" applyBorder="1" applyAlignment="1">
      <alignment horizontal="right"/>
    </xf>
    <xf numFmtId="164" fontId="54" fillId="0" borderId="4" xfId="0" applyNumberFormat="1" applyFont="1" applyFill="1" applyBorder="1" applyAlignment="1">
      <alignment horizontal="right"/>
    </xf>
    <xf numFmtId="0" fontId="54" fillId="0" borderId="19" xfId="0" applyNumberFormat="1" applyFont="1" applyFill="1" applyBorder="1" applyAlignment="1">
      <alignment horizontal="left"/>
    </xf>
    <xf numFmtId="164" fontId="54" fillId="0" borderId="19" xfId="0" applyNumberFormat="1" applyFont="1" applyFill="1" applyBorder="1" applyAlignment="1">
      <alignment horizontal="right"/>
    </xf>
    <xf numFmtId="205" fontId="54" fillId="0" borderId="0" xfId="4" applyNumberFormat="1" applyFont="1" applyFill="1" applyBorder="1" applyAlignment="1">
      <alignment horizontal="right"/>
    </xf>
    <xf numFmtId="0" fontId="72" fillId="0" borderId="0" xfId="0" applyNumberFormat="1" applyFont="1" applyFill="1" applyAlignment="1">
      <alignment horizontal="left"/>
    </xf>
    <xf numFmtId="167" fontId="72" fillId="0" borderId="0" xfId="4" applyNumberFormat="1" applyFont="1" applyFill="1" applyBorder="1"/>
    <xf numFmtId="0" fontId="73" fillId="0" borderId="0" xfId="0" applyNumberFormat="1" applyFont="1" applyFill="1" applyBorder="1" applyAlignment="1">
      <alignment horizontal="left"/>
    </xf>
    <xf numFmtId="0" fontId="74" fillId="0" borderId="0" xfId="0" applyFont="1" applyFill="1" applyBorder="1" applyAlignment="1">
      <alignment horizontal="left" wrapText="1"/>
    </xf>
    <xf numFmtId="0" fontId="74" fillId="0" borderId="0" xfId="0" applyFont="1" applyFill="1" applyBorder="1" applyAlignment="1">
      <alignment horizontal="left" vertical="top" wrapText="1"/>
    </xf>
    <xf numFmtId="0" fontId="54" fillId="0" borderId="20" xfId="0" applyNumberFormat="1" applyFont="1" applyFill="1" applyBorder="1" applyAlignment="1">
      <alignment horizontal="left"/>
    </xf>
    <xf numFmtId="0" fontId="72" fillId="0" borderId="0" xfId="0" applyFont="1" applyFill="1" applyBorder="1" applyAlignment="1">
      <alignment horizontal="right"/>
    </xf>
    <xf numFmtId="0" fontId="64" fillId="0" borderId="0" xfId="0" applyFont="1" applyFill="1" applyBorder="1"/>
    <xf numFmtId="0" fontId="65" fillId="0" borderId="0" xfId="0" applyFont="1" applyFill="1" applyBorder="1" applyAlignment="1">
      <alignment horizontal="left" wrapText="1"/>
    </xf>
    <xf numFmtId="0" fontId="52" fillId="0" borderId="0" xfId="0" applyFont="1" applyAlignment="1">
      <alignment horizontal="center"/>
    </xf>
    <xf numFmtId="0" fontId="54" fillId="0" borderId="0" xfId="0" applyFont="1" applyFill="1" applyBorder="1" applyAlignment="1">
      <alignment horizontal="left" wrapText="1"/>
    </xf>
    <xf numFmtId="167" fontId="54" fillId="0" borderId="0" xfId="4" applyNumberFormat="1" applyFont="1" applyFill="1" applyBorder="1" applyAlignment="1">
      <alignment horizontal="right"/>
    </xf>
    <xf numFmtId="167" fontId="54" fillId="0" borderId="17" xfId="4" applyNumberFormat="1" applyFont="1" applyFill="1" applyBorder="1" applyAlignment="1">
      <alignment horizontal="right"/>
    </xf>
    <xf numFmtId="43" fontId="54" fillId="0" borderId="19" xfId="4" applyNumberFormat="1" applyFont="1" applyFill="1" applyBorder="1" applyAlignment="1">
      <alignment horizontal="right"/>
    </xf>
    <xf numFmtId="0" fontId="64" fillId="0" borderId="0" xfId="0" applyNumberFormat="1" applyFont="1" applyAlignment="1">
      <alignment horizontal="center"/>
    </xf>
    <xf numFmtId="0" fontId="64" fillId="0" borderId="0" xfId="0" applyFont="1" applyFill="1" applyBorder="1" applyAlignment="1">
      <alignment horizontal="left" wrapText="1"/>
    </xf>
    <xf numFmtId="0" fontId="64" fillId="0" borderId="0" xfId="0" applyNumberFormat="1" applyFont="1" applyFill="1" applyBorder="1" applyAlignment="1">
      <alignment horizontal="center"/>
    </xf>
    <xf numFmtId="0" fontId="64" fillId="0" borderId="0" xfId="0" applyFont="1" applyFill="1" applyBorder="1" applyAlignment="1"/>
    <xf numFmtId="0" fontId="64" fillId="0" borderId="17" xfId="0" applyNumberFormat="1" applyFont="1" applyFill="1" applyBorder="1" applyAlignment="1">
      <alignment horizontal="center"/>
    </xf>
    <xf numFmtId="164" fontId="64" fillId="0" borderId="17" xfId="0" applyNumberFormat="1" applyFont="1" applyFill="1" applyBorder="1" applyAlignment="1">
      <alignment horizontal="right"/>
    </xf>
    <xf numFmtId="0" fontId="64" fillId="0" borderId="0" xfId="0" applyFont="1" applyBorder="1"/>
    <xf numFmtId="0" fontId="64" fillId="0" borderId="0" xfId="0" applyNumberFormat="1" applyFont="1" applyBorder="1" applyAlignment="1">
      <alignment horizontal="center"/>
    </xf>
    <xf numFmtId="0" fontId="64" fillId="0" borderId="2" xfId="0" applyFont="1" applyFill="1" applyBorder="1" applyAlignment="1">
      <alignment horizontal="left" wrapText="1"/>
    </xf>
    <xf numFmtId="166" fontId="64" fillId="0" borderId="0" xfId="0" applyNumberFormat="1" applyFont="1" applyFill="1" applyBorder="1" applyAlignment="1">
      <alignment horizontal="right"/>
    </xf>
    <xf numFmtId="165" fontId="64" fillId="0" borderId="0" xfId="0" applyNumberFormat="1" applyFont="1" applyFill="1" applyBorder="1" applyAlignment="1">
      <alignment horizontal="right"/>
    </xf>
    <xf numFmtId="0" fontId="65" fillId="0" borderId="18" xfId="0" applyNumberFormat="1" applyFont="1" applyFill="1" applyBorder="1" applyAlignment="1">
      <alignment horizontal="left"/>
    </xf>
    <xf numFmtId="0" fontId="65" fillId="0" borderId="4" xfId="0" applyFont="1" applyFill="1" applyBorder="1" applyAlignment="1">
      <alignment horizontal="center"/>
    </xf>
    <xf numFmtId="0" fontId="65" fillId="0" borderId="4" xfId="0" applyNumberFormat="1" applyFont="1" applyFill="1" applyBorder="1" applyAlignment="1">
      <alignment horizontal="center"/>
    </xf>
    <xf numFmtId="0" fontId="64" fillId="0" borderId="0" xfId="0" applyFont="1" applyAlignment="1">
      <alignment wrapText="1"/>
    </xf>
    <xf numFmtId="0" fontId="64" fillId="0" borderId="19" xfId="0" applyNumberFormat="1" applyFont="1" applyFill="1" applyBorder="1" applyAlignment="1">
      <alignment horizontal="left"/>
    </xf>
    <xf numFmtId="164" fontId="64" fillId="0" borderId="19" xfId="0" applyNumberFormat="1" applyFont="1" applyFill="1" applyBorder="1" applyAlignment="1">
      <alignment horizontal="right"/>
    </xf>
    <xf numFmtId="166" fontId="64" fillId="0" borderId="17" xfId="0" applyNumberFormat="1" applyFont="1" applyFill="1" applyBorder="1" applyAlignment="1">
      <alignment horizontal="right"/>
    </xf>
    <xf numFmtId="0" fontId="76" fillId="0" borderId="0" xfId="0" applyNumberFormat="1" applyFont="1" applyFill="1" applyAlignment="1">
      <alignment horizontal="left"/>
    </xf>
    <xf numFmtId="0" fontId="65" fillId="0" borderId="0" xfId="0" applyFont="1" applyFill="1" applyBorder="1" applyAlignment="1">
      <alignment horizontal="left"/>
    </xf>
    <xf numFmtId="0" fontId="65" fillId="0" borderId="0" xfId="0" applyFont="1" applyBorder="1" applyAlignment="1">
      <alignment horizontal="center"/>
    </xf>
    <xf numFmtId="0" fontId="65" fillId="0" borderId="0" xfId="0" applyFont="1" applyAlignment="1">
      <alignment horizontal="center"/>
    </xf>
    <xf numFmtId="0" fontId="64" fillId="0" borderId="0" xfId="0" applyNumberFormat="1" applyFont="1" applyFill="1" applyBorder="1"/>
    <xf numFmtId="0" fontId="64" fillId="0" borderId="0" xfId="0" applyNumberFormat="1" applyFont="1" applyFill="1" applyBorder="1" applyAlignment="1">
      <alignment horizontal="right"/>
    </xf>
    <xf numFmtId="49" fontId="7" fillId="0" borderId="1" xfId="0" applyNumberFormat="1" applyFont="1" applyFill="1" applyBorder="1" applyAlignment="1">
      <alignment horizontal="left"/>
    </xf>
    <xf numFmtId="164" fontId="6" fillId="0" borderId="1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206" fontId="62" fillId="0" borderId="8" xfId="0" quotePrefix="1" applyNumberFormat="1" applyFont="1" applyBorder="1" applyAlignment="1">
      <alignment horizontal="right"/>
    </xf>
    <xf numFmtId="206" fontId="62" fillId="0" borderId="23" xfId="0" applyNumberFormat="1" applyFont="1" applyBorder="1" applyAlignment="1">
      <alignment vertical="center"/>
    </xf>
    <xf numFmtId="206" fontId="62" fillId="0" borderId="25" xfId="0" quotePrefix="1" applyNumberFormat="1" applyFont="1" applyBorder="1" applyAlignment="1">
      <alignment horizontal="right"/>
    </xf>
    <xf numFmtId="206" fontId="62" fillId="0" borderId="8" xfId="0" applyNumberFormat="1" applyFont="1" applyBorder="1" applyAlignment="1">
      <alignment vertical="center"/>
    </xf>
    <xf numFmtId="206" fontId="62" fillId="0" borderId="25" xfId="0" applyNumberFormat="1" applyFont="1" applyBorder="1" applyAlignment="1">
      <alignment vertical="center"/>
    </xf>
    <xf numFmtId="167" fontId="62" fillId="0" borderId="3" xfId="4" quotePrefix="1" applyNumberFormat="1" applyFont="1" applyBorder="1" applyAlignment="1">
      <alignment horizontal="center"/>
    </xf>
    <xf numFmtId="167" fontId="62" fillId="0" borderId="21" xfId="4" quotePrefix="1" applyNumberFormat="1" applyFont="1" applyBorder="1" applyAlignment="1">
      <alignment horizontal="center"/>
    </xf>
    <xf numFmtId="167" fontId="62" fillId="0" borderId="8" xfId="4" quotePrefix="1" applyNumberFormat="1" applyFont="1" applyBorder="1" applyAlignment="1">
      <alignment horizontal="center"/>
    </xf>
    <xf numFmtId="167" fontId="62" fillId="0" borderId="23" xfId="4" quotePrefix="1" applyNumberFormat="1" applyFont="1" applyBorder="1" applyAlignment="1">
      <alignment horizontal="center"/>
    </xf>
    <xf numFmtId="167" fontId="62" fillId="0" borderId="24" xfId="4" quotePrefix="1" applyNumberFormat="1" applyFont="1" applyBorder="1" applyAlignment="1">
      <alignment horizontal="center"/>
    </xf>
    <xf numFmtId="167" fontId="62" fillId="0" borderId="25" xfId="4" quotePrefix="1" applyNumberFormat="1" applyFont="1" applyBorder="1" applyAlignment="1">
      <alignment horizontal="center"/>
    </xf>
    <xf numFmtId="0" fontId="62" fillId="0" borderId="10" xfId="0" quotePrefix="1" applyFont="1" applyBorder="1" applyAlignment="1">
      <alignment horizontal="left"/>
    </xf>
    <xf numFmtId="167" fontId="62" fillId="0" borderId="10" xfId="4" quotePrefix="1" applyNumberFormat="1" applyFont="1" applyBorder="1" applyAlignment="1">
      <alignment horizontal="center"/>
    </xf>
    <xf numFmtId="206" fontId="62" fillId="0" borderId="10" xfId="0" quotePrefix="1" applyNumberFormat="1" applyFont="1" applyBorder="1" applyAlignment="1">
      <alignment horizontal="right"/>
    </xf>
    <xf numFmtId="0" fontId="54" fillId="0" borderId="0" xfId="0" applyFont="1" applyFill="1" applyAlignment="1">
      <alignment horizontal="left" vertical="top" wrapText="1"/>
    </xf>
    <xf numFmtId="165" fontId="74" fillId="0" borderId="34" xfId="0" applyNumberFormat="1" applyFont="1" applyFill="1" applyBorder="1" applyAlignment="1">
      <alignment horizontal="right"/>
    </xf>
    <xf numFmtId="0" fontId="75" fillId="0" borderId="0" xfId="0" applyNumberFormat="1" applyFont="1" applyFill="1" applyBorder="1" applyAlignment="1">
      <alignment horizontal="left"/>
    </xf>
    <xf numFmtId="164" fontId="74" fillId="0" borderId="0" xfId="0" applyNumberFormat="1" applyFont="1" applyFill="1" applyBorder="1" applyAlignment="1">
      <alignment horizontal="right"/>
    </xf>
    <xf numFmtId="164" fontId="74" fillId="0" borderId="1" xfId="0" applyNumberFormat="1" applyFont="1" applyFill="1" applyBorder="1" applyAlignment="1">
      <alignment horizontal="right"/>
    </xf>
    <xf numFmtId="164" fontId="74" fillId="0" borderId="2" xfId="0" applyNumberFormat="1" applyFont="1" applyFill="1" applyBorder="1" applyAlignment="1">
      <alignment horizontal="right"/>
    </xf>
    <xf numFmtId="164" fontId="74" fillId="0" borderId="34" xfId="0" applyNumberFormat="1" applyFont="1" applyFill="1" applyBorder="1" applyAlignment="1">
      <alignment horizontal="right"/>
    </xf>
    <xf numFmtId="0" fontId="92" fillId="40" borderId="0" xfId="6" applyFont="1" applyFill="1" applyAlignment="1" applyProtection="1"/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93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4" fillId="0" borderId="0" xfId="0" applyNumberFormat="1" applyFont="1" applyBorder="1" applyAlignment="1">
      <alignment horizontal="left"/>
    </xf>
    <xf numFmtId="0" fontId="54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15" fontId="74" fillId="0" borderId="0" xfId="0" quotePrefix="1" applyNumberFormat="1" applyFont="1" applyFill="1" applyAlignment="1">
      <alignment wrapText="1"/>
    </xf>
    <xf numFmtId="0" fontId="54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4" fillId="0" borderId="2" xfId="0" applyNumberFormat="1" applyFont="1" applyFill="1" applyBorder="1" applyAlignment="1">
      <alignment horizontal="center"/>
    </xf>
    <xf numFmtId="164" fontId="54" fillId="0" borderId="2" xfId="0" applyNumberFormat="1" applyFont="1" applyFill="1" applyBorder="1" applyAlignment="1">
      <alignment horizontal="right"/>
    </xf>
    <xf numFmtId="0" fontId="54" fillId="0" borderId="0" xfId="0" applyNumberFormat="1" applyFont="1" applyFill="1" applyBorder="1" applyAlignment="1">
      <alignment horizontal="center"/>
    </xf>
    <xf numFmtId="0" fontId="54" fillId="0" borderId="0" xfId="0" applyFont="1" applyFill="1" applyAlignment="1">
      <alignment horizontal="left" wrapText="1"/>
    </xf>
    <xf numFmtId="0" fontId="54" fillId="0" borderId="0" xfId="0" applyNumberFormat="1" applyFont="1" applyFill="1" applyAlignment="1">
      <alignment horizontal="center"/>
    </xf>
    <xf numFmtId="0" fontId="54" fillId="0" borderId="17" xfId="0" applyNumberFormat="1" applyFont="1" applyFill="1" applyBorder="1" applyAlignment="1">
      <alignment horizontal="center"/>
    </xf>
    <xf numFmtId="0" fontId="97" fillId="0" borderId="0" xfId="0" applyFont="1" applyFill="1" applyAlignment="1">
      <alignment horizontal="right"/>
    </xf>
    <xf numFmtId="0" fontId="97" fillId="0" borderId="0" xfId="0" applyNumberFormat="1" applyFont="1" applyFill="1" applyAlignment="1">
      <alignment horizontal="left"/>
    </xf>
    <xf numFmtId="0" fontId="97" fillId="0" borderId="0" xfId="0" applyNumberFormat="1" applyFont="1" applyFill="1" applyBorder="1" applyAlignment="1">
      <alignment horizontal="center"/>
    </xf>
    <xf numFmtId="167" fontId="97" fillId="0" borderId="0" xfId="4" applyNumberFormat="1" applyFont="1" applyFill="1" applyBorder="1"/>
    <xf numFmtId="0" fontId="97" fillId="0" borderId="0" xfId="0" applyNumberFormat="1" applyFont="1" applyFill="1" applyAlignment="1">
      <alignment horizontal="center"/>
    </xf>
    <xf numFmtId="167" fontId="97" fillId="0" borderId="0" xfId="4" applyNumberFormat="1" applyFont="1" applyFill="1"/>
    <xf numFmtId="166" fontId="54" fillId="0" borderId="0" xfId="0" applyNumberFormat="1" applyFont="1" applyFill="1" applyAlignment="1">
      <alignment horizontal="right"/>
    </xf>
    <xf numFmtId="0" fontId="54" fillId="0" borderId="0" xfId="0" applyFont="1" applyFill="1" applyAlignment="1">
      <alignment horizontal="left" wrapText="1" indent="1"/>
    </xf>
    <xf numFmtId="164" fontId="54" fillId="0" borderId="0" xfId="0" applyNumberFormat="1" applyFont="1" applyFill="1" applyAlignment="1">
      <alignment horizontal="right" indent="1"/>
    </xf>
    <xf numFmtId="165" fontId="54" fillId="0" borderId="0" xfId="0" applyNumberFormat="1" applyFont="1" applyFill="1" applyAlignment="1">
      <alignment horizontal="right"/>
    </xf>
    <xf numFmtId="0" fontId="58" fillId="0" borderId="0" xfId="0" applyNumberFormat="1" applyFont="1" applyFill="1" applyBorder="1" applyAlignment="1">
      <alignment horizontal="left"/>
    </xf>
    <xf numFmtId="0" fontId="58" fillId="0" borderId="0" xfId="0" applyNumberFormat="1" applyFont="1" applyFill="1" applyAlignment="1">
      <alignment horizontal="left"/>
    </xf>
    <xf numFmtId="205" fontId="54" fillId="0" borderId="0" xfId="4" applyNumberFormat="1" applyFont="1" applyFill="1" applyAlignment="1">
      <alignment horizontal="right"/>
    </xf>
    <xf numFmtId="0" fontId="54" fillId="0" borderId="0" xfId="0" applyNumberFormat="1" applyFont="1" applyFill="1"/>
    <xf numFmtId="0" fontId="96" fillId="0" borderId="0" xfId="0" applyNumberFormat="1" applyFont="1" applyFill="1" applyBorder="1" applyAlignment="1"/>
    <xf numFmtId="0" fontId="54" fillId="0" borderId="0" xfId="0" applyFont="1" applyAlignment="1">
      <alignment wrapText="1"/>
    </xf>
    <xf numFmtId="0" fontId="74" fillId="0" borderId="0" xfId="0" applyFont="1" applyAlignment="1">
      <alignment horizontal="right"/>
    </xf>
    <xf numFmtId="0" fontId="54" fillId="0" borderId="0" xfId="0" applyFont="1" applyAlignment="1">
      <alignment horizontal="right"/>
    </xf>
    <xf numFmtId="0" fontId="99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74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4" fillId="0" borderId="0" xfId="0" applyFont="1" applyFill="1" applyAlignment="1">
      <alignment horizontal="left" vertical="top" wrapText="1" indent="1"/>
    </xf>
    <xf numFmtId="0" fontId="100" fillId="0" borderId="0" xfId="0" applyNumberFormat="1" applyFont="1" applyFill="1" applyAlignment="1">
      <alignment horizontal="left"/>
    </xf>
    <xf numFmtId="164" fontId="74" fillId="0" borderId="0" xfId="0" applyNumberFormat="1" applyFont="1" applyFill="1" applyAlignment="1">
      <alignment horizontal="right"/>
    </xf>
    <xf numFmtId="164" fontId="100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99" fillId="0" borderId="4" xfId="0" applyNumberFormat="1" applyFont="1" applyFill="1" applyBorder="1" applyAlignment="1">
      <alignment horizontal="left"/>
    </xf>
    <xf numFmtId="164" fontId="101" fillId="0" borderId="4" xfId="0" applyNumberFormat="1" applyFont="1" applyFill="1" applyBorder="1" applyAlignment="1">
      <alignment horizontal="right"/>
    </xf>
    <xf numFmtId="164" fontId="99" fillId="0" borderId="0" xfId="0" applyNumberFormat="1" applyFont="1" applyFill="1" applyAlignment="1">
      <alignment horizontal="right"/>
    </xf>
    <xf numFmtId="0" fontId="100" fillId="0" borderId="0" xfId="0" applyFont="1" applyFill="1" applyAlignment="1">
      <alignment vertical="top" wrapText="1"/>
    </xf>
    <xf numFmtId="0" fontId="74" fillId="0" borderId="0" xfId="0" applyFont="1" applyFill="1" applyAlignment="1">
      <alignment horizontal="right"/>
    </xf>
    <xf numFmtId="0" fontId="100" fillId="0" borderId="0" xfId="0" applyFont="1" applyFill="1" applyAlignment="1">
      <alignment horizontal="right"/>
    </xf>
    <xf numFmtId="164" fontId="54" fillId="0" borderId="0" xfId="0" applyNumberFormat="1" applyFont="1" applyAlignment="1"/>
    <xf numFmtId="0" fontId="100" fillId="0" borderId="4" xfId="0" applyNumberFormat="1" applyFont="1" applyFill="1" applyBorder="1" applyAlignment="1">
      <alignment horizontal="left"/>
    </xf>
    <xf numFmtId="164" fontId="74" fillId="0" borderId="4" xfId="0" applyNumberFormat="1" applyFont="1" applyFill="1" applyBorder="1" applyAlignment="1">
      <alignment horizontal="right"/>
    </xf>
    <xf numFmtId="164" fontId="100" fillId="0" borderId="0" xfId="0" applyNumberFormat="1" applyFont="1" applyFill="1" applyBorder="1" applyAlignment="1">
      <alignment horizontal="right"/>
    </xf>
    <xf numFmtId="0" fontId="99" fillId="0" borderId="2" xfId="0" applyNumberFormat="1" applyFont="1" applyFill="1" applyBorder="1" applyAlignment="1">
      <alignment horizontal="left"/>
    </xf>
    <xf numFmtId="164" fontId="101" fillId="0" borderId="2" xfId="0" applyNumberFormat="1" applyFont="1" applyFill="1" applyBorder="1" applyAlignment="1">
      <alignment horizontal="right"/>
    </xf>
    <xf numFmtId="164" fontId="99" fillId="0" borderId="0" xfId="0" applyNumberFormat="1" applyFont="1" applyFill="1" applyBorder="1" applyAlignment="1">
      <alignment horizontal="right"/>
    </xf>
    <xf numFmtId="0" fontId="99" fillId="0" borderId="0" xfId="0" applyNumberFormat="1" applyFont="1" applyFill="1" applyAlignment="1">
      <alignment horizontal="left"/>
    </xf>
    <xf numFmtId="164" fontId="101" fillId="0" borderId="0" xfId="0" applyNumberFormat="1" applyFont="1" applyFill="1" applyAlignment="1">
      <alignment horizontal="right"/>
    </xf>
    <xf numFmtId="164" fontId="101" fillId="0" borderId="17" xfId="0" applyNumberFormat="1" applyFont="1" applyFill="1" applyBorder="1" applyAlignment="1">
      <alignment horizontal="right"/>
    </xf>
    <xf numFmtId="0" fontId="99" fillId="0" borderId="17" xfId="0" applyNumberFormat="1" applyFont="1" applyFill="1" applyBorder="1" applyAlignment="1">
      <alignment horizontal="left"/>
    </xf>
    <xf numFmtId="0" fontId="100" fillId="0" borderId="1" xfId="0" applyNumberFormat="1" applyFont="1" applyFill="1" applyBorder="1" applyAlignment="1">
      <alignment horizontal="left"/>
    </xf>
    <xf numFmtId="0" fontId="100" fillId="0" borderId="0" xfId="0" applyNumberFormat="1" applyFont="1" applyFill="1" applyBorder="1" applyAlignment="1">
      <alignment horizontal="left"/>
    </xf>
    <xf numFmtId="0" fontId="99" fillId="0" borderId="0" xfId="0" applyNumberFormat="1" applyFont="1" applyFill="1" applyBorder="1" applyAlignment="1">
      <alignment horizontal="left"/>
    </xf>
    <xf numFmtId="0" fontId="100" fillId="0" borderId="0" xfId="0" applyFont="1" applyFill="1" applyAlignment="1">
      <alignment horizontal="left" vertical="top" wrapText="1"/>
    </xf>
    <xf numFmtId="167" fontId="74" fillId="0" borderId="0" xfId="4" applyNumberFormat="1" applyFont="1" applyFill="1" applyBorder="1" applyAlignment="1">
      <alignment horizontal="right"/>
    </xf>
    <xf numFmtId="167" fontId="100" fillId="0" borderId="0" xfId="4" applyNumberFormat="1" applyFont="1" applyFill="1" applyBorder="1" applyAlignment="1">
      <alignment horizontal="right"/>
    </xf>
    <xf numFmtId="0" fontId="102" fillId="0" borderId="0" xfId="0" applyFont="1" applyFill="1" applyBorder="1" applyAlignment="1">
      <alignment horizontal="left" vertical="top" wrapText="1"/>
    </xf>
    <xf numFmtId="0" fontId="54" fillId="0" borderId="0" xfId="0" applyFont="1" applyFill="1" applyBorder="1" applyAlignment="1">
      <alignment horizontal="left" vertical="top" wrapText="1" indent="1"/>
    </xf>
    <xf numFmtId="0" fontId="100" fillId="0" borderId="19" xfId="0" applyNumberFormat="1" applyFont="1" applyFill="1" applyBorder="1" applyAlignment="1">
      <alignment horizontal="left"/>
    </xf>
    <xf numFmtId="49" fontId="74" fillId="0" borderId="19" xfId="4" quotePrefix="1" applyNumberFormat="1" applyFont="1" applyFill="1" applyBorder="1" applyAlignment="1">
      <alignment horizontal="right" wrapText="1"/>
    </xf>
    <xf numFmtId="49" fontId="104" fillId="0" borderId="0" xfId="4" quotePrefix="1" applyNumberFormat="1" applyFont="1" applyFill="1" applyBorder="1" applyAlignment="1">
      <alignment horizontal="right" wrapText="1"/>
    </xf>
    <xf numFmtId="0" fontId="100" fillId="0" borderId="20" xfId="0" applyNumberFormat="1" applyFont="1" applyFill="1" applyBorder="1" applyAlignment="1">
      <alignment horizontal="left"/>
    </xf>
    <xf numFmtId="164" fontId="104" fillId="0" borderId="0" xfId="0" applyNumberFormat="1" applyFont="1" applyFill="1" applyBorder="1" applyAlignment="1">
      <alignment horizontal="right"/>
    </xf>
    <xf numFmtId="49" fontId="74" fillId="0" borderId="0" xfId="4" quotePrefix="1" applyNumberFormat="1" applyFont="1" applyFill="1" applyBorder="1" applyAlignment="1">
      <alignment horizontal="right" wrapText="1"/>
    </xf>
    <xf numFmtId="49" fontId="74" fillId="0" borderId="0" xfId="4" quotePrefix="1" applyNumberFormat="1" applyFont="1" applyFill="1" applyAlignment="1">
      <alignment horizontal="right" wrapText="1"/>
    </xf>
    <xf numFmtId="0" fontId="54" fillId="0" borderId="0" xfId="0" applyFont="1" applyFill="1" applyBorder="1" applyAlignment="1">
      <alignment horizontal="left" wrapText="1" indent="1"/>
    </xf>
    <xf numFmtId="0" fontId="97" fillId="0" borderId="0" xfId="0" applyNumberFormat="1" applyFont="1" applyFill="1" applyBorder="1" applyAlignment="1">
      <alignment horizontal="left"/>
    </xf>
    <xf numFmtId="43" fontId="54" fillId="0" borderId="0" xfId="0" applyNumberFormat="1" applyFont="1"/>
    <xf numFmtId="0" fontId="105" fillId="0" borderId="0" xfId="0" applyNumberFormat="1" applyFont="1" applyAlignment="1">
      <alignment horizontal="left"/>
    </xf>
    <xf numFmtId="0" fontId="97" fillId="0" borderId="0" xfId="0" applyFont="1" applyFill="1" applyBorder="1" applyAlignment="1">
      <alignment horizontal="right"/>
    </xf>
    <xf numFmtId="0" fontId="105" fillId="0" borderId="0" xfId="0" applyNumberFormat="1" applyFont="1" applyFill="1" applyBorder="1" applyAlignment="1">
      <alignment horizontal="left"/>
    </xf>
    <xf numFmtId="0" fontId="106" fillId="0" borderId="0" xfId="0" applyFont="1" applyAlignment="1"/>
    <xf numFmtId="0" fontId="97" fillId="0" borderId="0" xfId="0" applyFont="1" applyAlignment="1"/>
    <xf numFmtId="0" fontId="54" fillId="0" borderId="0" xfId="0" applyFont="1" applyBorder="1"/>
    <xf numFmtId="0" fontId="54" fillId="0" borderId="0" xfId="0" applyNumberFormat="1" applyFont="1" applyBorder="1" applyAlignment="1">
      <alignment horizontal="center"/>
    </xf>
    <xf numFmtId="0" fontId="96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4" fillId="0" borderId="0" xfId="0" applyNumberFormat="1" applyFont="1"/>
    <xf numFmtId="3" fontId="54" fillId="0" borderId="0" xfId="0" applyNumberFormat="1" applyFont="1"/>
    <xf numFmtId="0" fontId="74" fillId="0" borderId="0" xfId="0" applyFont="1" applyAlignment="1">
      <alignment vertical="center" wrapText="1"/>
    </xf>
    <xf numFmtId="0" fontId="101" fillId="0" borderId="0" xfId="0" applyFont="1" applyAlignment="1">
      <alignment vertical="center" wrapText="1"/>
    </xf>
    <xf numFmtId="0" fontId="101" fillId="0" borderId="0" xfId="0" applyFont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206" fontId="74" fillId="0" borderId="0" xfId="1" applyNumberFormat="1" applyFont="1" applyAlignment="1">
      <alignment vertical="center" wrapText="1"/>
    </xf>
    <xf numFmtId="206" fontId="101" fillId="0" borderId="0" xfId="1" applyNumberFormat="1" applyFont="1" applyAlignment="1">
      <alignment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0" fontId="62" fillId="0" borderId="24" xfId="0" quotePrefix="1" applyFont="1" applyBorder="1" applyAlignment="1">
      <alignment horizontal="center"/>
    </xf>
    <xf numFmtId="0" fontId="62" fillId="0" borderId="37" xfId="0" quotePrefix="1" applyFont="1" applyBorder="1" applyAlignment="1">
      <alignment horizontal="center"/>
    </xf>
    <xf numFmtId="10" fontId="62" fillId="0" borderId="8" xfId="1" quotePrefix="1" applyNumberFormat="1" applyFont="1" applyBorder="1" applyAlignment="1">
      <alignment horizontal="right"/>
    </xf>
    <xf numFmtId="10" fontId="62" fillId="0" borderId="23" xfId="1" quotePrefix="1" applyNumberFormat="1" applyFont="1" applyBorder="1" applyAlignment="1">
      <alignment horizontal="right"/>
    </xf>
    <xf numFmtId="10" fontId="62" fillId="0" borderId="25" xfId="1" quotePrefix="1" applyNumberFormat="1" applyFont="1" applyBorder="1" applyAlignment="1">
      <alignment horizontal="right"/>
    </xf>
    <xf numFmtId="10" fontId="62" fillId="0" borderId="10" xfId="0" quotePrefix="1" applyNumberFormat="1" applyFont="1" applyBorder="1" applyAlignment="1">
      <alignment horizontal="right"/>
    </xf>
    <xf numFmtId="164" fontId="54" fillId="0" borderId="0" xfId="0" quotePrefix="1" applyNumberFormat="1" applyFont="1" applyFill="1" applyAlignment="1">
      <alignment horizontal="right"/>
    </xf>
    <xf numFmtId="2" fontId="74" fillId="0" borderId="0" xfId="0" applyNumberFormat="1" applyFont="1" applyAlignment="1">
      <alignment vertical="center" wrapText="1"/>
    </xf>
    <xf numFmtId="2" fontId="101" fillId="0" borderId="0" xfId="0" applyNumberFormat="1" applyFont="1" applyAlignment="1">
      <alignment vertical="center" wrapText="1"/>
    </xf>
    <xf numFmtId="15" fontId="4" fillId="0" borderId="0" xfId="0" quotePrefix="1" applyNumberFormat="1" applyFont="1" applyFill="1" applyAlignment="1"/>
    <xf numFmtId="167" fontId="62" fillId="0" borderId="10" xfId="4" quotePrefix="1" applyNumberFormat="1" applyFont="1" applyFill="1" applyBorder="1" applyAlignment="1">
      <alignment horizontal="center"/>
    </xf>
    <xf numFmtId="0" fontId="107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0" fontId="4" fillId="0" borderId="0" xfId="31843" applyFont="1" applyAlignment="1">
      <alignment horizontal="left"/>
    </xf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4" fillId="0" borderId="0" xfId="0" applyFont="1" applyFill="1" applyAlignment="1"/>
    <xf numFmtId="0" fontId="4" fillId="0" borderId="0" xfId="0" applyFont="1" applyFill="1" applyBorder="1"/>
    <xf numFmtId="0" fontId="74" fillId="0" borderId="0" xfId="0" applyFont="1" applyAlignment="1">
      <alignment vertical="top" wrapText="1"/>
    </xf>
    <xf numFmtId="0" fontId="74" fillId="0" borderId="0" xfId="0" applyFont="1"/>
    <xf numFmtId="42" fontId="74" fillId="0" borderId="0" xfId="0" applyNumberFormat="1" applyFont="1"/>
    <xf numFmtId="41" fontId="74" fillId="0" borderId="0" xfId="0" applyNumberFormat="1" applyFont="1"/>
    <xf numFmtId="41" fontId="74" fillId="0" borderId="39" xfId="0" applyNumberFormat="1" applyFont="1" applyBorder="1"/>
    <xf numFmtId="0" fontId="74" fillId="0" borderId="0" xfId="0" applyFont="1" applyBorder="1" applyAlignment="1">
      <alignment vertical="top" wrapText="1"/>
    </xf>
    <xf numFmtId="42" fontId="74" fillId="0" borderId="0" xfId="0" applyNumberFormat="1" applyFont="1" applyBorder="1"/>
    <xf numFmtId="0" fontId="74" fillId="0" borderId="0" xfId="0" applyFont="1" applyFill="1" applyAlignment="1">
      <alignment vertical="top" wrapText="1"/>
    </xf>
    <xf numFmtId="41" fontId="74" fillId="0" borderId="0" xfId="0" applyNumberFormat="1" applyFont="1" applyFill="1"/>
    <xf numFmtId="41" fontId="74" fillId="0" borderId="40" xfId="0" applyNumberFormat="1" applyFont="1" applyFill="1" applyBorder="1"/>
    <xf numFmtId="41" fontId="74" fillId="0" borderId="1" xfId="0" applyNumberFormat="1" applyFont="1" applyFill="1" applyBorder="1"/>
    <xf numFmtId="41" fontId="74" fillId="0" borderId="38" xfId="0" applyNumberFormat="1" applyFont="1" applyFill="1" applyBorder="1"/>
    <xf numFmtId="0" fontId="74" fillId="0" borderId="0" xfId="0" applyFont="1" applyFill="1" applyAlignment="1">
      <alignment wrapText="1"/>
    </xf>
    <xf numFmtId="41" fontId="74" fillId="0" borderId="0" xfId="0" applyNumberFormat="1" applyFont="1" applyFill="1" applyAlignment="1"/>
    <xf numFmtId="0" fontId="74" fillId="0" borderId="0" xfId="0" applyFont="1" applyFill="1" applyBorder="1" applyAlignment="1">
      <alignment horizontal="left" vertical="top" wrapText="1" indent="1"/>
    </xf>
    <xf numFmtId="41" fontId="74" fillId="0" borderId="0" xfId="0" applyNumberFormat="1" applyFont="1" applyFill="1" applyBorder="1"/>
    <xf numFmtId="0" fontId="74" fillId="0" borderId="0" xfId="0" applyFont="1" applyFill="1" applyAlignment="1">
      <alignment horizontal="left" vertical="top" wrapText="1" indent="1"/>
    </xf>
    <xf numFmtId="207" fontId="74" fillId="0" borderId="19" xfId="0" applyNumberFormat="1" applyFont="1" applyFill="1" applyBorder="1"/>
    <xf numFmtId="0" fontId="74" fillId="0" borderId="0" xfId="0" applyFont="1" applyFill="1"/>
    <xf numFmtId="206" fontId="74" fillId="0" borderId="0" xfId="31844" applyNumberFormat="1" applyFont="1" applyFill="1" applyAlignment="1">
      <alignment vertical="top"/>
    </xf>
    <xf numFmtId="4" fontId="74" fillId="0" borderId="0" xfId="0" applyNumberFormat="1" applyFont="1" applyFill="1"/>
    <xf numFmtId="0" fontId="52" fillId="0" borderId="1" xfId="0" applyNumberFormat="1" applyFont="1" applyFill="1" applyBorder="1" applyAlignment="1">
      <alignment horizontal="center"/>
    </xf>
    <xf numFmtId="0" fontId="101" fillId="0" borderId="0" xfId="0" applyFont="1" applyAlignment="1">
      <alignment vertical="top" wrapText="1"/>
    </xf>
    <xf numFmtId="42" fontId="101" fillId="0" borderId="38" xfId="0" applyNumberFormat="1" applyFont="1" applyBorder="1"/>
    <xf numFmtId="164" fontId="54" fillId="0" borderId="42" xfId="0" applyNumberFormat="1" applyFont="1" applyFill="1" applyBorder="1" applyAlignment="1">
      <alignment horizontal="right"/>
    </xf>
    <xf numFmtId="0" fontId="2" fillId="0" borderId="0" xfId="0" applyNumberFormat="1" applyFont="1" applyFill="1" applyAlignment="1">
      <alignment horizontal="left"/>
    </xf>
    <xf numFmtId="165" fontId="12" fillId="0" borderId="19" xfId="0" applyNumberFormat="1" applyFont="1" applyFill="1" applyBorder="1" applyAlignment="1">
      <alignment horizontal="right"/>
    </xf>
    <xf numFmtId="0" fontId="96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5" fillId="0" borderId="1" xfId="0" applyNumberFormat="1" applyFont="1" applyFill="1" applyBorder="1" applyAlignment="1">
      <alignment horizontal="center"/>
    </xf>
    <xf numFmtId="0" fontId="65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65" fillId="0" borderId="0" xfId="0" applyNumberFormat="1" applyFont="1" applyFill="1" applyBorder="1" applyAlignment="1">
      <alignment horizontal="center"/>
    </xf>
    <xf numFmtId="0" fontId="52" fillId="0" borderId="42" xfId="0" applyNumberFormat="1" applyFont="1" applyFill="1" applyBorder="1" applyAlignment="1">
      <alignment horizontal="center"/>
    </xf>
    <xf numFmtId="0" fontId="52" fillId="0" borderId="39" xfId="0" applyNumberFormat="1" applyFont="1" applyFill="1" applyBorder="1" applyAlignment="1">
      <alignment horizontal="center"/>
    </xf>
    <xf numFmtId="0" fontId="52" fillId="0" borderId="42" xfId="0" applyFont="1" applyBorder="1" applyAlignment="1">
      <alignment horizontal="center"/>
    </xf>
    <xf numFmtId="0" fontId="96" fillId="0" borderId="0" xfId="0" applyNumberFormat="1" applyFont="1" applyAlignment="1">
      <alignment horizontal="center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1" xfId="0" applyNumberFormat="1" applyFont="1" applyFill="1" applyBorder="1" applyAlignment="1">
      <alignment horizontal="center" wrapText="1"/>
    </xf>
    <xf numFmtId="0" fontId="54" fillId="0" borderId="0" xfId="0" applyFont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center" wrapText="1"/>
    </xf>
    <xf numFmtId="0" fontId="54" fillId="0" borderId="0" xfId="0" applyFont="1" applyAlignment="1">
      <alignment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65" fillId="0" borderId="1" xfId="0" applyFont="1" applyFill="1" applyBorder="1" applyAlignment="1">
      <alignment horizontal="center"/>
    </xf>
    <xf numFmtId="0" fontId="65" fillId="0" borderId="2" xfId="0" applyNumberFormat="1" applyFont="1" applyFill="1" applyBorder="1" applyAlignment="1">
      <alignment horizontal="center"/>
    </xf>
    <xf numFmtId="0" fontId="65" fillId="0" borderId="4" xfId="0" applyNumberFormat="1" applyFont="1" applyFill="1" applyBorder="1" applyAlignment="1">
      <alignment horizontal="center"/>
    </xf>
    <xf numFmtId="0" fontId="65" fillId="0" borderId="0" xfId="0" applyNumberFormat="1" applyFont="1" applyFill="1" applyAlignment="1">
      <alignment horizontal="center" wrapText="1"/>
    </xf>
    <xf numFmtId="0" fontId="64" fillId="0" borderId="0" xfId="0" applyFont="1" applyAlignment="1">
      <alignment wrapText="1"/>
    </xf>
    <xf numFmtId="0" fontId="101" fillId="0" borderId="0" xfId="0" applyFont="1" applyAlignment="1">
      <alignment horizontal="center" vertical="center" wrapText="1"/>
    </xf>
    <xf numFmtId="0" fontId="93" fillId="0" borderId="0" xfId="0" applyNumberFormat="1" applyFont="1" applyAlignment="1">
      <alignment horizontal="center"/>
    </xf>
    <xf numFmtId="0" fontId="62" fillId="0" borderId="35" xfId="0" quotePrefix="1" applyFont="1" applyBorder="1" applyAlignment="1">
      <alignment horizontal="center"/>
    </xf>
    <xf numFmtId="0" fontId="62" fillId="0" borderId="36" xfId="0" quotePrefix="1" applyFont="1" applyBorder="1" applyAlignment="1">
      <alignment horizontal="center"/>
    </xf>
    <xf numFmtId="0" fontId="62" fillId="0" borderId="21" xfId="0" quotePrefix="1" applyFont="1" applyBorder="1" applyAlignment="1">
      <alignment horizontal="left" vertical="top" wrapText="1"/>
    </xf>
    <xf numFmtId="0" fontId="62" fillId="0" borderId="3" xfId="0" quotePrefix="1" applyFont="1" applyBorder="1" applyAlignment="1">
      <alignment horizontal="left" vertical="top" wrapText="1"/>
    </xf>
    <xf numFmtId="0" fontId="62" fillId="0" borderId="24" xfId="0" quotePrefix="1" applyFont="1" applyBorder="1" applyAlignment="1">
      <alignment horizontal="left" vertical="top" wrapText="1"/>
    </xf>
    <xf numFmtId="0" fontId="62" fillId="0" borderId="21" xfId="0" quotePrefix="1" applyFont="1" applyBorder="1" applyAlignment="1">
      <alignment horizontal="left" vertical="top"/>
    </xf>
    <xf numFmtId="0" fontId="62" fillId="0" borderId="3" xfId="0" quotePrefix="1" applyFont="1" applyBorder="1" applyAlignment="1">
      <alignment horizontal="left" vertical="top"/>
    </xf>
    <xf numFmtId="0" fontId="62" fillId="0" borderId="24" xfId="0" quotePrefix="1" applyFont="1" applyBorder="1" applyAlignment="1">
      <alignment horizontal="left" vertical="top"/>
    </xf>
    <xf numFmtId="0" fontId="62" fillId="0" borderId="21" xfId="0" quotePrefix="1" applyFont="1" applyBorder="1" applyAlignment="1">
      <alignment horizontal="center"/>
    </xf>
    <xf numFmtId="0" fontId="62" fillId="0" borderId="22" xfId="0" quotePrefix="1" applyFont="1" applyBorder="1" applyAlignment="1">
      <alignment horizontal="center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%20Reporting\10-Ks%20and%2010-Qs\2019\YE%202019\Support\Merrill%20Bridge%20Excel%20Linking%20File\tw_Linking_File%20(YE%20201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FS_FinancialCondition"/>
      <sheetName val="FS_FinancialCondition (with RP)"/>
      <sheetName val="FS_StatementsofIncome (with RP)"/>
      <sheetName val="FS_StatementsofIncome"/>
      <sheetName val="10K-FS_IncomeStmt_10-K"/>
      <sheetName val="10K-FS_EarningsPerShare"/>
      <sheetName val="10K-PR_EPS Tables"/>
      <sheetName val="10K-FS_Notes_Quarterly Info"/>
      <sheetName val="10K-FS_OCI_Stmt_10-K"/>
      <sheetName val="Notes_EarningsPerShare"/>
      <sheetName val="FS_ComprehensiveIncome"/>
      <sheetName val="FS_EquityStatement"/>
      <sheetName val="10K-FS_EquityStmt"/>
      <sheetName val="FS_EquityStatement_PY"/>
      <sheetName val="FS_CashFlows"/>
      <sheetName val="Notes_Policies_RevRec"/>
      <sheetName val="Notes_Repurchase Agreements"/>
      <sheetName val="Notes_PushDown"/>
      <sheetName val="Notes_Lease Activity"/>
      <sheetName val="Notes_Leases_Weighted_Avg"/>
      <sheetName val="Notes_Leases_MaturityofLiab"/>
      <sheetName val="Notes_Leases_MinLeasePayments"/>
      <sheetName val="Notes_Intangibles_Indefinite"/>
      <sheetName val="Notes_Intangible_AccumAmort"/>
      <sheetName val="Notes_Intangibles_FutureAmort"/>
      <sheetName val="Notes_Deferred_Revenue"/>
      <sheetName val="10K-Software Development Costs"/>
      <sheetName val="10K_Notes_Income_Taxes"/>
      <sheetName val="10K_Notes_Tax_"/>
      <sheetName val="Notes_SHE_CommonStock"/>
      <sheetName val="Notes_SHE_SharesBeforeReorg"/>
      <sheetName val="Note_NCI_OwnershipChange"/>
      <sheetName val="Note_NCI_TransfersToNCI"/>
      <sheetName val="Notes_StockComp_PRSUs"/>
      <sheetName val="Notes_StockComp_PRSUs_Cash"/>
      <sheetName val="Notes_StockComp_Options"/>
      <sheetName val="Notes_StockComp_UnrecCompCost"/>
      <sheetName val="SBC FN - 10-K ONLY --&gt;"/>
      <sheetName val="Notes_StockComp_Options_FV"/>
      <sheetName val="Notes_StockComp_EmployeeOptions"/>
      <sheetName val="Notes_StockComp_Expense"/>
      <sheetName val="Notes_Related_PartyTransactions"/>
      <sheetName val="Notes_FairValue_FinancialInstru"/>
      <sheetName val="Notes_Reg_Capital"/>
      <sheetName val="Notes_Reg_Capital_FinResources"/>
      <sheetName val="Notes_Business_RevClientSector"/>
      <sheetName val="Notes_Business_RevbyGeography"/>
      <sheetName val="Notes_Business_Long-LivedAssets"/>
      <sheetName val="Notes_ReceivablesPayables"/>
      <sheetName val="MDA_FX_Flux"/>
      <sheetName val="MDA_10K_FX_Flux"/>
      <sheetName val="MDA_Income Stmt Summary"/>
      <sheetName val="MDA_RevenuebyFeeType"/>
      <sheetName val="MDA_RevenuebyFeeType (V vs F)"/>
      <sheetName val="MDA_RevenuebyClientSector"/>
      <sheetName val="MDA_RevenuebyAssetClass"/>
      <sheetName val="MDA_RevenuebyAssetClass(V vs F)"/>
      <sheetName val="MDA_AssetClass_ADV_Volume"/>
      <sheetName val="MDA_AssetClass_Fees_per_Million"/>
      <sheetName val="MDA_RevenueByGeography"/>
      <sheetName val="MDA_TotalExpenses"/>
      <sheetName val="10K Tabs --&gt;"/>
      <sheetName val="10K MD&amp;A --&gt;"/>
      <sheetName val="10K-MDA_Income Stmt Summary"/>
      <sheetName val="10K-MDA_RevenuebyFeeType"/>
      <sheetName val="10K-MDA_2017_RevbyFeeType"/>
      <sheetName val="10K-MDA_RevenuebyFeeType (V-F)"/>
      <sheetName val="10K-MDA_RevenuebyClientSector"/>
      <sheetName val="10K-MDA_2017_RevbyClientSector"/>
      <sheetName val="10K-MDA_RevenuebyAssetClass"/>
      <sheetName val="10K-MDA_2017_RevbyAssetClass"/>
      <sheetName val="10K-MDA_RevenuebyAssetClassV-F "/>
      <sheetName val="10K-MDA_2017_RevbyAssetClassV-F"/>
      <sheetName val="10K-MDA_AssetClass_ADV_Volume"/>
      <sheetName val="10K-MDA_AssetClass_Fees_per_Mil"/>
      <sheetName val="10K-MDA_RevenuebyGeography"/>
      <sheetName val="10K-MDA_2017_RevbyGeography"/>
      <sheetName val="10K-MDA_TotalExpenses"/>
      <sheetName val="MDA_WorkingCapital"/>
      <sheetName val="MDA_CashFlows"/>
      <sheetName val="MDA_FreeCashFlows"/>
      <sheetName val="MDA_AdjustedEBITDA"/>
      <sheetName val="MDA_AdjustedDilutedEPS"/>
      <sheetName val="MDA_DilutedSharesOutstanding"/>
      <sheetName val="10K-MDA_DilutedSharesOutstandin"/>
      <sheetName val="PRESS RELEASE TABLES ---&gt;"/>
      <sheetName val="PR_SelectFinancialResults"/>
      <sheetName val="10K-PR_SelectFinanResultsYTD"/>
      <sheetName val="10K-PR_SelectFinResults-NonGAAP"/>
      <sheetName val="10K-PR_IncomeStmt_YTD"/>
      <sheetName val="PR_AdjustedEBITDA"/>
      <sheetName val="10K-PR_AdjustedEBITDA YTD"/>
      <sheetName val="PR_AdjustedDilutedEPS"/>
      <sheetName val="10K-PR_AdjustedDilutedEPS"/>
      <sheetName val="10K-PR_DilutedSharesOutstanding"/>
      <sheetName val="10K-PR_AdjustedExpenses_YTD"/>
      <sheetName val="PR_DilutedSharesOutstanding"/>
      <sheetName val="PR_AdjustedExpenses"/>
      <sheetName val="PR_FreeCashFlows"/>
      <sheetName val="10K-PR_FreeCashFlows"/>
      <sheetName val="10K-PR_CombinedTable"/>
      <sheetName val="PR_RevenuebyAssetClass_V_vs_F"/>
      <sheetName val="10K-PR_RevbyAssetClass(V-F)_YTD"/>
      <sheetName val="PR_Average Daily Volume (ADV)"/>
      <sheetName val="PR_Fees_per_Million"/>
      <sheetName val="10K-PR_Fees_per_Million"/>
      <sheetName val="DateTemplate"/>
      <sheetName val="NOT USED"/>
      <sheetName val="Ex_DilutedEPS v2 - NOT USED"/>
      <sheetName val="Item_Properties"/>
      <sheetName val="Item_PurchaseofEquitySecurities"/>
      <sheetName val="Item 7_ContractualObligations"/>
    </sheetNames>
    <sheetDataSet>
      <sheetData sheetId="0"/>
      <sheetData sheetId="1"/>
      <sheetData sheetId="2"/>
      <sheetData sheetId="3"/>
      <sheetData sheetId="4">
        <row r="21">
          <cell r="A21" t="str">
            <v xml:space="preserve">Technology and communications </v>
          </cell>
        </row>
      </sheetData>
      <sheetData sheetId="5">
        <row r="13">
          <cell r="G13">
            <v>178637</v>
          </cell>
        </row>
        <row r="30">
          <cell r="D30">
            <v>173024</v>
          </cell>
          <cell r="G30">
            <v>29307</v>
          </cell>
          <cell r="K30">
            <v>130160</v>
          </cell>
        </row>
        <row r="34">
          <cell r="D34">
            <v>83769</v>
          </cell>
        </row>
      </sheetData>
      <sheetData sheetId="6"/>
      <sheetData sheetId="7"/>
      <sheetData sheetId="8">
        <row r="15">
          <cell r="D15">
            <v>197308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27">
          <cell r="F27">
            <v>311003</v>
          </cell>
        </row>
      </sheetData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>
        <row r="20">
          <cell r="D20">
            <v>92441</v>
          </cell>
        </row>
      </sheetData>
      <sheetData sheetId="93"/>
      <sheetData sheetId="94">
        <row r="25">
          <cell r="D25">
            <v>60489</v>
          </cell>
        </row>
      </sheetData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26"/>
  <sheetViews>
    <sheetView tabSelected="1" zoomScale="120" zoomScaleNormal="120" workbookViewId="0">
      <selection activeCell="L17" sqref="L17"/>
    </sheetView>
  </sheetViews>
  <sheetFormatPr defaultRowHeight="9"/>
  <cols>
    <col min="1" max="1" width="37" style="20" bestFit="1" customWidth="1"/>
    <col min="2" max="2" width="2.7109375" style="6" customWidth="1"/>
    <col min="3" max="3" width="1.7109375" style="6" customWidth="1"/>
    <col min="4" max="4" width="10.7109375" style="20" customWidth="1"/>
    <col min="5" max="5" width="2.140625" style="6" customWidth="1"/>
    <col min="6" max="6" width="1.7109375" style="204" customWidth="1"/>
    <col min="7" max="7" width="10.7109375" style="20" customWidth="1"/>
    <col min="8" max="8" width="2.140625" style="6" customWidth="1"/>
    <col min="9" max="9" width="10.7109375" style="205" customWidth="1"/>
    <col min="10" max="10" width="2.7109375" style="6" customWidth="1"/>
    <col min="11" max="11" width="10.7109375" style="205" customWidth="1"/>
    <col min="12" max="12" width="2.7109375" style="6" customWidth="1"/>
    <col min="13" max="16384" width="9.140625" style="20"/>
  </cols>
  <sheetData>
    <row r="1" spans="1:12" ht="15.75">
      <c r="A1" s="41" t="s">
        <v>120</v>
      </c>
    </row>
    <row r="2" spans="1:12" ht="12.75">
      <c r="A2" s="174" t="s">
        <v>186</v>
      </c>
    </row>
    <row r="3" spans="1:12" s="117" customFormat="1" ht="12.75">
      <c r="A3" s="42" t="s">
        <v>257</v>
      </c>
      <c r="B3" s="118" t="s">
        <v>0</v>
      </c>
      <c r="C3" s="6"/>
      <c r="D3" s="348"/>
      <c r="E3" s="348"/>
      <c r="F3" s="348"/>
      <c r="G3" s="348"/>
      <c r="H3" s="348"/>
      <c r="I3" s="348"/>
      <c r="J3" s="348"/>
      <c r="K3" s="348"/>
      <c r="L3" s="118" t="s">
        <v>4</v>
      </c>
    </row>
    <row r="4" spans="1:12" s="117" customFormat="1" ht="12.75">
      <c r="A4" s="42"/>
      <c r="B4" s="118"/>
      <c r="C4" s="6"/>
      <c r="D4" s="206"/>
      <c r="E4" s="24"/>
      <c r="F4" s="204"/>
      <c r="G4" s="206"/>
      <c r="H4" s="118"/>
      <c r="J4" s="118"/>
      <c r="K4" s="120"/>
      <c r="L4" s="118"/>
    </row>
    <row r="5" spans="1:12" s="117" customFormat="1" ht="12.75">
      <c r="A5" s="42"/>
      <c r="B5" s="118"/>
      <c r="C5" s="6"/>
      <c r="D5" s="206"/>
      <c r="E5" s="24"/>
      <c r="F5" s="204"/>
      <c r="G5" s="206"/>
      <c r="H5" s="118"/>
      <c r="J5" s="118"/>
      <c r="K5" s="120" t="s">
        <v>82</v>
      </c>
      <c r="L5" s="118"/>
    </row>
    <row r="6" spans="1:12" s="117" customFormat="1">
      <c r="A6" s="119" t="s">
        <v>83</v>
      </c>
      <c r="B6" s="118"/>
      <c r="C6" s="349"/>
      <c r="D6" s="349"/>
      <c r="E6" s="24"/>
      <c r="F6" s="349"/>
      <c r="G6" s="349"/>
      <c r="H6" s="118"/>
      <c r="I6" s="120"/>
      <c r="J6" s="118"/>
      <c r="K6" s="120" t="s">
        <v>84</v>
      </c>
      <c r="L6" s="118" t="s">
        <v>4</v>
      </c>
    </row>
    <row r="7" spans="1:12" s="117" customFormat="1">
      <c r="A7" s="23" t="s">
        <v>123</v>
      </c>
      <c r="B7" s="118"/>
      <c r="C7" s="350" t="s">
        <v>255</v>
      </c>
      <c r="D7" s="350"/>
      <c r="E7" s="24"/>
      <c r="F7" s="350" t="s">
        <v>256</v>
      </c>
      <c r="G7" s="350"/>
      <c r="H7" s="118"/>
      <c r="I7" s="202" t="s">
        <v>30</v>
      </c>
      <c r="J7" s="118"/>
      <c r="K7" s="202" t="s">
        <v>208</v>
      </c>
      <c r="L7" s="118" t="s">
        <v>4</v>
      </c>
    </row>
    <row r="8" spans="1:12" s="124" customFormat="1">
      <c r="A8" s="214" t="s">
        <v>10</v>
      </c>
      <c r="B8" s="5"/>
      <c r="C8" s="5" t="s">
        <v>3</v>
      </c>
      <c r="D8" s="123">
        <v>233076</v>
      </c>
      <c r="E8" s="7"/>
      <c r="F8" s="7" t="s">
        <v>3</v>
      </c>
      <c r="G8" s="123">
        <v>197308</v>
      </c>
      <c r="H8" s="5" t="s">
        <v>4</v>
      </c>
      <c r="I8" s="223">
        <f t="shared" ref="I8:I16" si="0">((D8-G8)/G8)*100</f>
        <v>18.128002919293692</v>
      </c>
      <c r="J8" s="5" t="s">
        <v>31</v>
      </c>
      <c r="K8" s="223">
        <v>15.946613207226676</v>
      </c>
      <c r="L8" s="5" t="s">
        <v>26</v>
      </c>
    </row>
    <row r="9" spans="1:12" s="124" customFormat="1">
      <c r="A9" s="224" t="s">
        <v>32</v>
      </c>
      <c r="B9" s="5"/>
      <c r="C9" s="5" t="s">
        <v>3</v>
      </c>
      <c r="D9" s="123">
        <v>121699</v>
      </c>
      <c r="E9" s="7"/>
      <c r="F9" s="7" t="s">
        <v>3</v>
      </c>
      <c r="G9" s="123">
        <v>107539</v>
      </c>
      <c r="H9" s="5" t="s">
        <v>4</v>
      </c>
      <c r="I9" s="223">
        <f t="shared" si="0"/>
        <v>13.1673160434819</v>
      </c>
      <c r="J9" s="5" t="s">
        <v>31</v>
      </c>
      <c r="K9" s="223">
        <v>10.774251315918493</v>
      </c>
      <c r="L9" s="5" t="s">
        <v>26</v>
      </c>
    </row>
    <row r="10" spans="1:12" s="124" customFormat="1">
      <c r="A10" s="224" t="s">
        <v>33</v>
      </c>
      <c r="B10" s="5"/>
      <c r="C10" s="5" t="s">
        <v>3</v>
      </c>
      <c r="D10" s="123">
        <v>59255</v>
      </c>
      <c r="E10" s="7"/>
      <c r="F10" s="7" t="s">
        <v>3</v>
      </c>
      <c r="G10" s="123">
        <v>43542</v>
      </c>
      <c r="H10" s="5" t="s">
        <v>4</v>
      </c>
      <c r="I10" s="223">
        <f t="shared" si="0"/>
        <v>36.086996463184974</v>
      </c>
      <c r="J10" s="5" t="s">
        <v>31</v>
      </c>
      <c r="K10" s="223">
        <v>33.911055721343985</v>
      </c>
      <c r="L10" s="5" t="s">
        <v>26</v>
      </c>
    </row>
    <row r="11" spans="1:12" s="124" customFormat="1">
      <c r="A11" s="224" t="s">
        <v>34</v>
      </c>
      <c r="B11" s="5"/>
      <c r="C11" s="5" t="s">
        <v>3</v>
      </c>
      <c r="D11" s="123">
        <v>15011</v>
      </c>
      <c r="E11" s="7"/>
      <c r="F11" s="7" t="s">
        <v>3</v>
      </c>
      <c r="G11" s="123">
        <v>11665</v>
      </c>
      <c r="H11" s="5" t="s">
        <v>4</v>
      </c>
      <c r="I11" s="223">
        <f t="shared" si="0"/>
        <v>28.684097728246893</v>
      </c>
      <c r="J11" s="5" t="s">
        <v>31</v>
      </c>
      <c r="K11" s="223">
        <v>23.781469934064248</v>
      </c>
      <c r="L11" s="5" t="s">
        <v>26</v>
      </c>
    </row>
    <row r="12" spans="1:12" s="124" customFormat="1">
      <c r="A12" s="224" t="s">
        <v>35</v>
      </c>
      <c r="B12" s="5"/>
      <c r="C12" s="5" t="s">
        <v>3</v>
      </c>
      <c r="D12" s="123">
        <v>10382</v>
      </c>
      <c r="E12" s="7"/>
      <c r="F12" s="7" t="s">
        <v>3</v>
      </c>
      <c r="G12" s="123">
        <v>10027</v>
      </c>
      <c r="H12" s="5" t="s">
        <v>4</v>
      </c>
      <c r="I12" s="223">
        <f t="shared" si="0"/>
        <v>3.5404408098135032</v>
      </c>
      <c r="J12" s="5" t="s">
        <v>31</v>
      </c>
      <c r="K12" s="223">
        <v>2.102637145727404</v>
      </c>
      <c r="L12" s="5" t="s">
        <v>26</v>
      </c>
    </row>
    <row r="13" spans="1:12" s="124" customFormat="1">
      <c r="A13" s="224" t="s">
        <v>27</v>
      </c>
      <c r="B13" s="5"/>
      <c r="C13" s="5" t="s">
        <v>3</v>
      </c>
      <c r="D13" s="123">
        <v>20864</v>
      </c>
      <c r="E13" s="7"/>
      <c r="F13" s="7" t="s">
        <v>3</v>
      </c>
      <c r="G13" s="123">
        <v>19361</v>
      </c>
      <c r="H13" s="5" t="s">
        <v>4</v>
      </c>
      <c r="I13" s="223">
        <f t="shared" si="0"/>
        <v>7.7630287691751452</v>
      </c>
      <c r="J13" s="5" t="s">
        <v>31</v>
      </c>
      <c r="K13" s="223">
        <v>7.3341712042866991</v>
      </c>
      <c r="L13" s="5" t="s">
        <v>26</v>
      </c>
    </row>
    <row r="14" spans="1:12" s="124" customFormat="1">
      <c r="A14" s="224" t="s">
        <v>9</v>
      </c>
      <c r="B14" s="5"/>
      <c r="C14" s="5" t="s">
        <v>3</v>
      </c>
      <c r="D14" s="123">
        <v>5865</v>
      </c>
      <c r="E14" s="7"/>
      <c r="F14" s="7" t="s">
        <v>3</v>
      </c>
      <c r="G14" s="123">
        <v>5174</v>
      </c>
      <c r="H14" s="5" t="s">
        <v>4</v>
      </c>
      <c r="I14" s="223">
        <f t="shared" si="0"/>
        <v>13.355237727097025</v>
      </c>
      <c r="J14" s="5" t="s">
        <v>31</v>
      </c>
      <c r="K14" s="223">
        <v>13.384331668860794</v>
      </c>
      <c r="L14" s="5" t="s">
        <v>26</v>
      </c>
    </row>
    <row r="15" spans="1:12" s="124" customFormat="1">
      <c r="A15" s="214" t="s">
        <v>19</v>
      </c>
      <c r="B15" s="5"/>
      <c r="C15" s="5" t="s">
        <v>3</v>
      </c>
      <c r="D15" s="225">
        <v>66449</v>
      </c>
      <c r="E15" s="7"/>
      <c r="F15" s="7" t="s">
        <v>3</v>
      </c>
      <c r="G15" s="225">
        <v>57278</v>
      </c>
      <c r="H15" s="5" t="s">
        <v>4</v>
      </c>
      <c r="I15" s="223">
        <f t="shared" si="0"/>
        <v>16.01138307901812</v>
      </c>
      <c r="J15" s="5" t="s">
        <v>31</v>
      </c>
      <c r="K15" s="223"/>
      <c r="L15" s="5"/>
    </row>
    <row r="16" spans="1:12" s="124" customFormat="1">
      <c r="A16" s="214" t="s">
        <v>209</v>
      </c>
      <c r="B16" s="5"/>
      <c r="C16" s="5" t="s">
        <v>3</v>
      </c>
      <c r="D16" s="123">
        <v>55060</v>
      </c>
      <c r="E16" s="7"/>
      <c r="F16" s="7" t="s">
        <v>3</v>
      </c>
      <c r="G16" s="123">
        <v>41329</v>
      </c>
      <c r="H16" s="5"/>
      <c r="I16" s="223">
        <f t="shared" si="0"/>
        <v>33.223644414333755</v>
      </c>
      <c r="J16" s="5" t="s">
        <v>31</v>
      </c>
      <c r="K16" s="223"/>
      <c r="L16" s="5"/>
    </row>
    <row r="17" spans="1:13" s="124" customFormat="1">
      <c r="A17" s="214" t="s">
        <v>210</v>
      </c>
      <c r="B17" s="5"/>
      <c r="C17" s="5" t="s">
        <v>3</v>
      </c>
      <c r="D17" s="226">
        <v>0.28000000000000003</v>
      </c>
      <c r="E17" s="227"/>
      <c r="F17" s="7" t="s">
        <v>3</v>
      </c>
      <c r="G17" s="226">
        <v>0.25</v>
      </c>
      <c r="H17" s="228"/>
      <c r="I17" s="223">
        <f>((D17-G17)/G17)*100</f>
        <v>12.000000000000011</v>
      </c>
      <c r="J17" s="5" t="s">
        <v>31</v>
      </c>
      <c r="K17" s="223"/>
      <c r="L17" s="5"/>
    </row>
    <row r="18" spans="1:13" s="122" customFormat="1" ht="13.5" customHeight="1">
      <c r="A18" s="214" t="s">
        <v>85</v>
      </c>
      <c r="B18" s="5"/>
      <c r="C18" s="5"/>
      <c r="D18" s="226"/>
      <c r="E18" s="7"/>
      <c r="F18" s="7"/>
      <c r="G18" s="226"/>
      <c r="H18" s="5"/>
      <c r="I18" s="223"/>
      <c r="J18" s="5"/>
      <c r="K18" s="223"/>
      <c r="L18" s="5"/>
      <c r="M18" s="124"/>
    </row>
    <row r="19" spans="1:13" s="122" customFormat="1">
      <c r="A19" s="224" t="s">
        <v>211</v>
      </c>
      <c r="B19" s="5"/>
      <c r="C19" s="5" t="s">
        <v>3</v>
      </c>
      <c r="D19" s="123">
        <v>114576</v>
      </c>
      <c r="E19" s="7"/>
      <c r="F19" s="7" t="s">
        <v>3</v>
      </c>
      <c r="G19" s="123">
        <v>92441</v>
      </c>
      <c r="H19" s="5" t="s">
        <v>4</v>
      </c>
      <c r="I19" s="223">
        <f>((D19-G19)/G19)*100</f>
        <v>23.945002758516242</v>
      </c>
      <c r="J19" s="5" t="s">
        <v>31</v>
      </c>
      <c r="K19" s="223">
        <v>20.042223598445077</v>
      </c>
      <c r="L19" s="5" t="s">
        <v>26</v>
      </c>
    </row>
    <row r="20" spans="1:13" s="122" customFormat="1">
      <c r="A20" s="224" t="s">
        <v>212</v>
      </c>
      <c r="B20" s="5"/>
      <c r="C20" s="5" t="s">
        <v>4</v>
      </c>
      <c r="D20" s="229">
        <v>49.2</v>
      </c>
      <c r="E20" s="5" t="s">
        <v>31</v>
      </c>
      <c r="F20" s="7" t="s">
        <v>4</v>
      </c>
      <c r="G20" s="229">
        <v>46.9</v>
      </c>
      <c r="H20" s="5" t="s">
        <v>31</v>
      </c>
      <c r="I20" s="306" t="s">
        <v>258</v>
      </c>
      <c r="J20" s="5" t="s">
        <v>86</v>
      </c>
      <c r="K20" s="306" t="s">
        <v>260</v>
      </c>
      <c r="L20" s="5" t="s">
        <v>86</v>
      </c>
      <c r="M20" s="124"/>
    </row>
    <row r="21" spans="1:13" s="124" customFormat="1">
      <c r="A21" s="224" t="s">
        <v>213</v>
      </c>
      <c r="B21" s="5"/>
      <c r="C21" s="5" t="s">
        <v>3</v>
      </c>
      <c r="D21" s="123">
        <v>103563</v>
      </c>
      <c r="E21" s="7"/>
      <c r="F21" s="7" t="s">
        <v>3</v>
      </c>
      <c r="G21" s="123">
        <v>81482</v>
      </c>
      <c r="H21" s="5"/>
      <c r="I21" s="223">
        <f>((D21-G21)/G21)*100</f>
        <v>27.099236641221374</v>
      </c>
      <c r="J21" s="5" t="s">
        <v>31</v>
      </c>
      <c r="K21" s="223">
        <v>22.670949825453203</v>
      </c>
      <c r="L21" s="5" t="s">
        <v>26</v>
      </c>
    </row>
    <row r="22" spans="1:13" s="124" customFormat="1">
      <c r="A22" s="224" t="s">
        <v>214</v>
      </c>
      <c r="B22" s="5"/>
      <c r="C22" s="5"/>
      <c r="D22" s="132">
        <v>44.4</v>
      </c>
      <c r="E22" s="5" t="s">
        <v>31</v>
      </c>
      <c r="F22" s="7"/>
      <c r="G22" s="132">
        <v>41.3</v>
      </c>
      <c r="H22" s="5" t="s">
        <v>31</v>
      </c>
      <c r="I22" s="306" t="s">
        <v>259</v>
      </c>
      <c r="J22" s="5" t="s">
        <v>86</v>
      </c>
      <c r="K22" s="306" t="s">
        <v>261</v>
      </c>
      <c r="L22" s="5" t="s">
        <v>86</v>
      </c>
    </row>
    <row r="23" spans="1:13" s="124" customFormat="1">
      <c r="A23" s="224" t="s">
        <v>215</v>
      </c>
      <c r="B23" s="5"/>
      <c r="C23" s="5" t="s">
        <v>3</v>
      </c>
      <c r="D23" s="123">
        <v>80483</v>
      </c>
      <c r="E23" s="7"/>
      <c r="F23" s="7" t="s">
        <v>3</v>
      </c>
      <c r="G23" s="123">
        <v>60489</v>
      </c>
      <c r="H23" s="5" t="s">
        <v>4</v>
      </c>
      <c r="I23" s="223">
        <f>((D23-G23)/G23)*100</f>
        <v>33.053943692241567</v>
      </c>
      <c r="J23" s="5" t="s">
        <v>31</v>
      </c>
      <c r="K23" s="223">
        <v>28.422774287516013</v>
      </c>
      <c r="L23" s="5" t="s">
        <v>26</v>
      </c>
    </row>
    <row r="24" spans="1:13" s="122" customFormat="1">
      <c r="A24" s="224" t="s">
        <v>216</v>
      </c>
      <c r="B24" s="5"/>
      <c r="C24" s="5" t="s">
        <v>3</v>
      </c>
      <c r="D24" s="226">
        <v>0.34</v>
      </c>
      <c r="E24" s="227"/>
      <c r="F24" s="7" t="s">
        <v>3</v>
      </c>
      <c r="G24" s="226">
        <v>0.26</v>
      </c>
      <c r="H24" s="228"/>
      <c r="I24" s="223">
        <f>((D24-G24)/G24)*100</f>
        <v>30.769230769230777</v>
      </c>
      <c r="J24" s="5" t="s">
        <v>31</v>
      </c>
      <c r="K24" s="223">
        <v>26.923076923076927</v>
      </c>
      <c r="L24" s="5" t="s">
        <v>26</v>
      </c>
    </row>
    <row r="25" spans="1:13">
      <c r="D25" s="21"/>
      <c r="E25" s="5"/>
      <c r="F25" s="7"/>
      <c r="G25" s="21"/>
      <c r="H25" s="5"/>
      <c r="I25" s="230"/>
      <c r="K25" s="230"/>
    </row>
    <row r="26" spans="1:13">
      <c r="D26" s="21"/>
      <c r="E26" s="5"/>
      <c r="F26" s="7"/>
      <c r="G26" s="21"/>
      <c r="H26" s="5"/>
      <c r="I26" s="230"/>
    </row>
  </sheetData>
  <mergeCells count="5">
    <mergeCell ref="D3:K3"/>
    <mergeCell ref="C6:D6"/>
    <mergeCell ref="F6:G6"/>
    <mergeCell ref="C7:D7"/>
    <mergeCell ref="F7:G7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J22 J2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P28"/>
  <sheetViews>
    <sheetView zoomScale="120" zoomScaleNormal="120" workbookViewId="0">
      <selection activeCell="P17" sqref="P17"/>
    </sheetView>
  </sheetViews>
  <sheetFormatPr defaultRowHeight="9"/>
  <cols>
    <col min="1" max="1" width="56.85546875" style="20" customWidth="1"/>
    <col min="2" max="2" width="1.7109375" style="6" customWidth="1"/>
    <col min="3" max="3" width="1.7109375" style="209" customWidth="1"/>
    <col min="4" max="4" width="10.28515625" style="20" customWidth="1"/>
    <col min="5" max="5" width="1.7109375" style="204" customWidth="1"/>
    <col min="6" max="6" width="1.7109375" style="209" customWidth="1"/>
    <col min="7" max="7" width="10.5703125" style="20" customWidth="1"/>
    <col min="8" max="8" width="1.85546875" style="6" customWidth="1"/>
    <col min="9" max="9" width="1.7109375" style="6" hidden="1" customWidth="1"/>
    <col min="10" max="10" width="10.5703125" style="20" hidden="1" customWidth="1"/>
    <col min="11" max="11" width="2.7109375" style="204" hidden="1" customWidth="1"/>
    <col min="12" max="12" width="1.7109375" style="20" customWidth="1"/>
    <col min="13" max="13" width="10.28515625" style="20" customWidth="1"/>
    <col min="14" max="15" width="1.7109375" style="20" customWidth="1"/>
    <col min="16" max="16" width="10.5703125" style="20" customWidth="1"/>
    <col min="17" max="16384" width="9.140625" style="20"/>
  </cols>
  <sheetData>
    <row r="1" spans="1:16" ht="15.75">
      <c r="A1" s="41" t="s">
        <v>120</v>
      </c>
      <c r="C1" s="6"/>
      <c r="E1" s="6"/>
      <c r="F1" s="204"/>
      <c r="I1" s="205"/>
      <c r="J1" s="6"/>
      <c r="K1" s="205"/>
    </row>
    <row r="2" spans="1:16" ht="12.75">
      <c r="A2" s="43" t="s">
        <v>76</v>
      </c>
      <c r="C2" s="6"/>
      <c r="E2" s="6"/>
      <c r="F2" s="204"/>
      <c r="I2" s="205"/>
      <c r="J2" s="6"/>
      <c r="K2" s="205"/>
    </row>
    <row r="3" spans="1:16" s="117" customFormat="1" ht="12.75">
      <c r="A3" s="42" t="s">
        <v>257</v>
      </c>
      <c r="B3" s="118" t="s">
        <v>0</v>
      </c>
      <c r="C3" s="6"/>
      <c r="D3" s="206"/>
      <c r="E3" s="24" t="s">
        <v>2</v>
      </c>
      <c r="F3" s="204"/>
      <c r="G3" s="206"/>
      <c r="H3" s="118" t="s">
        <v>0</v>
      </c>
      <c r="J3" s="118" t="s">
        <v>0</v>
      </c>
      <c r="K3" s="120"/>
    </row>
    <row r="4" spans="1:16">
      <c r="A4" s="207"/>
      <c r="B4" s="360"/>
      <c r="C4" s="360"/>
      <c r="D4" s="360"/>
      <c r="E4" s="360"/>
      <c r="F4" s="360"/>
      <c r="G4" s="360"/>
    </row>
    <row r="5" spans="1:16">
      <c r="A5" s="208"/>
    </row>
    <row r="6" spans="1:16" s="117" customFormat="1" ht="15" customHeight="1">
      <c r="A6" s="119"/>
      <c r="B6" s="118"/>
      <c r="C6" s="353"/>
      <c r="D6" s="353"/>
      <c r="E6" s="24"/>
      <c r="F6" s="353"/>
      <c r="G6" s="353"/>
      <c r="H6" s="24"/>
      <c r="I6" s="353"/>
      <c r="J6" s="353"/>
      <c r="K6" s="24"/>
    </row>
    <row r="7" spans="1:16" s="117" customFormat="1">
      <c r="A7" s="119"/>
      <c r="B7" s="118"/>
      <c r="C7" s="353"/>
      <c r="D7" s="353"/>
      <c r="E7" s="24"/>
      <c r="F7" s="353"/>
      <c r="G7" s="353"/>
      <c r="H7" s="24"/>
      <c r="I7" s="353" t="s">
        <v>148</v>
      </c>
      <c r="J7" s="353"/>
      <c r="K7" s="24"/>
    </row>
    <row r="8" spans="1:16" s="117" customFormat="1">
      <c r="A8" s="119"/>
      <c r="B8" s="118"/>
      <c r="C8" s="353"/>
      <c r="D8" s="353"/>
      <c r="E8" s="24"/>
      <c r="F8" s="353"/>
      <c r="G8" s="353"/>
      <c r="H8" s="24"/>
      <c r="I8" s="353" t="s">
        <v>6</v>
      </c>
      <c r="J8" s="353"/>
      <c r="K8" s="24"/>
    </row>
    <row r="9" spans="1:16" s="117" customFormat="1">
      <c r="A9" s="119"/>
      <c r="B9" s="118"/>
      <c r="C9" s="349" t="s">
        <v>287</v>
      </c>
      <c r="D9" s="349"/>
      <c r="E9" s="349"/>
      <c r="F9" s="349"/>
      <c r="G9" s="349"/>
      <c r="H9" s="24"/>
      <c r="I9" s="353" t="s">
        <v>149</v>
      </c>
      <c r="J9" s="353"/>
      <c r="K9" s="24"/>
      <c r="L9" s="349" t="s">
        <v>262</v>
      </c>
      <c r="M9" s="349"/>
      <c r="N9" s="349"/>
      <c r="O9" s="349"/>
      <c r="P9" s="349"/>
    </row>
    <row r="10" spans="1:16" s="117" customFormat="1">
      <c r="A10" s="23" t="s">
        <v>76</v>
      </c>
      <c r="B10" s="118" t="s">
        <v>0</v>
      </c>
      <c r="C10" s="350">
        <v>2020</v>
      </c>
      <c r="D10" s="350"/>
      <c r="E10" s="118" t="s">
        <v>0</v>
      </c>
      <c r="F10" s="350">
        <v>2019</v>
      </c>
      <c r="G10" s="350"/>
      <c r="H10" s="24" t="s">
        <v>2</v>
      </c>
      <c r="I10" s="350">
        <v>2019</v>
      </c>
      <c r="J10" s="350"/>
      <c r="K10" s="118" t="s">
        <v>0</v>
      </c>
      <c r="L10" s="350">
        <v>2020</v>
      </c>
      <c r="M10" s="350"/>
      <c r="N10" s="118" t="s">
        <v>0</v>
      </c>
      <c r="O10" s="350">
        <v>2019</v>
      </c>
      <c r="P10" s="350"/>
    </row>
    <row r="11" spans="1:16" s="122" customFormat="1">
      <c r="A11" s="210" t="s">
        <v>54</v>
      </c>
      <c r="B11" s="5"/>
      <c r="C11" s="211" t="s">
        <v>3</v>
      </c>
      <c r="D11" s="212">
        <v>161496</v>
      </c>
      <c r="E11" s="7"/>
      <c r="F11" s="211" t="s">
        <v>3</v>
      </c>
      <c r="G11" s="212">
        <v>142979</v>
      </c>
      <c r="H11" s="7" t="s">
        <v>4</v>
      </c>
      <c r="I11" s="46" t="s">
        <v>3</v>
      </c>
      <c r="J11" s="129">
        <v>0</v>
      </c>
      <c r="K11" s="7"/>
      <c r="L11" s="211" t="s">
        <v>3</v>
      </c>
      <c r="M11" s="212">
        <v>629304</v>
      </c>
      <c r="N11" s="7"/>
      <c r="O11" s="211" t="s">
        <v>3</v>
      </c>
      <c r="P11" s="212">
        <v>585747</v>
      </c>
    </row>
    <row r="12" spans="1:16" s="122" customFormat="1">
      <c r="A12" s="143" t="s">
        <v>205</v>
      </c>
      <c r="B12" s="5"/>
      <c r="C12" s="213" t="s">
        <v>4</v>
      </c>
      <c r="D12" s="121">
        <v>-28824</v>
      </c>
      <c r="E12" s="7"/>
      <c r="F12" s="213" t="s">
        <v>4</v>
      </c>
      <c r="G12" s="121">
        <v>-25443</v>
      </c>
      <c r="H12" s="7" t="s">
        <v>4</v>
      </c>
      <c r="I12" s="5" t="s">
        <v>4</v>
      </c>
      <c r="J12" s="123"/>
      <c r="K12" s="7"/>
      <c r="L12" s="213" t="s">
        <v>4</v>
      </c>
      <c r="M12" s="121">
        <v>-110187</v>
      </c>
      <c r="N12" s="7"/>
      <c r="O12" s="213" t="s">
        <v>4</v>
      </c>
      <c r="P12" s="121">
        <v>-97565</v>
      </c>
    </row>
    <row r="13" spans="1:16" s="122" customFormat="1">
      <c r="A13" s="214" t="s">
        <v>206</v>
      </c>
      <c r="B13" s="5"/>
      <c r="C13" s="215" t="s">
        <v>4</v>
      </c>
      <c r="D13" s="123">
        <v>-2717</v>
      </c>
      <c r="E13" s="7"/>
      <c r="F13" s="215" t="s">
        <v>4</v>
      </c>
      <c r="G13" s="123">
        <v>-2700</v>
      </c>
      <c r="H13" s="7" t="s">
        <v>4</v>
      </c>
      <c r="I13" s="5" t="s">
        <v>4</v>
      </c>
      <c r="J13" s="123"/>
      <c r="K13" s="7"/>
      <c r="L13" s="215" t="s">
        <v>4</v>
      </c>
      <c r="M13" s="123">
        <v>-13025</v>
      </c>
      <c r="N13" s="7"/>
      <c r="O13" s="215" t="s">
        <v>4</v>
      </c>
      <c r="P13" s="123">
        <v>-25098</v>
      </c>
    </row>
    <row r="14" spans="1:16" s="122" customFormat="1">
      <c r="A14" s="214" t="s">
        <v>55</v>
      </c>
      <c r="B14" s="5"/>
      <c r="C14" s="215" t="s">
        <v>4</v>
      </c>
      <c r="D14" s="123">
        <v>-216</v>
      </c>
      <c r="E14" s="7"/>
      <c r="F14" s="215" t="s">
        <v>4</v>
      </c>
      <c r="G14" s="123">
        <v>1095</v>
      </c>
      <c r="H14" s="7" t="s">
        <v>4</v>
      </c>
      <c r="I14" s="5" t="s">
        <v>4</v>
      </c>
      <c r="J14" s="123"/>
      <c r="K14" s="7"/>
      <c r="L14" s="215" t="s">
        <v>4</v>
      </c>
      <c r="M14" s="123">
        <v>-5665</v>
      </c>
      <c r="N14" s="7"/>
      <c r="O14" s="215" t="s">
        <v>4</v>
      </c>
      <c r="P14" s="123">
        <v>2310</v>
      </c>
    </row>
    <row r="15" spans="1:16" s="122" customFormat="1">
      <c r="A15" s="143" t="s">
        <v>207</v>
      </c>
      <c r="B15" s="5"/>
      <c r="C15" s="215"/>
      <c r="D15" s="123">
        <v>-226</v>
      </c>
      <c r="E15" s="7"/>
      <c r="F15" s="215"/>
      <c r="G15" s="123">
        <v>-105</v>
      </c>
      <c r="H15" s="7"/>
      <c r="I15" s="5"/>
      <c r="J15" s="123"/>
      <c r="K15" s="7"/>
      <c r="L15" s="215"/>
      <c r="M15" s="123">
        <v>-614</v>
      </c>
      <c r="N15" s="7"/>
      <c r="O15" s="215"/>
      <c r="P15" s="123">
        <v>-1225</v>
      </c>
    </row>
    <row r="16" spans="1:16" s="122" customFormat="1" ht="9.75" thickBot="1">
      <c r="A16" s="22" t="s">
        <v>56</v>
      </c>
      <c r="B16" s="5"/>
      <c r="C16" s="216" t="s">
        <v>3</v>
      </c>
      <c r="D16" s="128">
        <f>SUM(D11:D15)</f>
        <v>129513</v>
      </c>
      <c r="E16" s="7"/>
      <c r="F16" s="216" t="s">
        <v>3</v>
      </c>
      <c r="G16" s="128">
        <f>SUM(G11:G15)</f>
        <v>115826</v>
      </c>
      <c r="H16" s="7" t="s">
        <v>4</v>
      </c>
      <c r="I16" s="46" t="s">
        <v>3</v>
      </c>
      <c r="J16" s="129">
        <f>[2]FS_StatementsofIncome!H35</f>
        <v>0</v>
      </c>
      <c r="K16" s="7"/>
      <c r="L16" s="216" t="s">
        <v>3</v>
      </c>
      <c r="M16" s="128">
        <f>SUM(M11:M15)</f>
        <v>499813</v>
      </c>
      <c r="N16" s="7"/>
      <c r="O16" s="216" t="s">
        <v>3</v>
      </c>
      <c r="P16" s="128">
        <f>SUM(P11:P15)</f>
        <v>464169</v>
      </c>
    </row>
    <row r="17" spans="1:11" ht="9.75" thickTop="1">
      <c r="A17" s="217"/>
      <c r="B17" s="218"/>
      <c r="C17" s="219"/>
      <c r="D17" s="220"/>
      <c r="E17" s="7"/>
      <c r="F17" s="213"/>
      <c r="G17" s="220"/>
      <c r="H17" s="7"/>
      <c r="I17" s="7"/>
      <c r="J17" s="220"/>
      <c r="K17" s="7"/>
    </row>
    <row r="18" spans="1:11">
      <c r="A18" s="217"/>
      <c r="B18" s="218"/>
      <c r="C18" s="221"/>
      <c r="D18" s="222"/>
      <c r="E18" s="7"/>
      <c r="F18" s="215"/>
      <c r="G18" s="222"/>
      <c r="H18" s="5"/>
      <c r="I18" s="5"/>
      <c r="J18" s="222"/>
      <c r="K18" s="7"/>
    </row>
    <row r="25" spans="1:11">
      <c r="B25" s="20"/>
      <c r="C25" s="117"/>
      <c r="E25" s="20"/>
      <c r="F25" s="117"/>
      <c r="H25" s="20"/>
      <c r="I25" s="20"/>
      <c r="K25" s="20"/>
    </row>
    <row r="26" spans="1:11">
      <c r="B26" s="20"/>
      <c r="C26" s="117"/>
      <c r="E26" s="20"/>
      <c r="F26" s="117"/>
      <c r="H26" s="20"/>
      <c r="I26" s="20"/>
      <c r="K26" s="20"/>
    </row>
    <row r="27" spans="1:11">
      <c r="B27" s="20"/>
      <c r="C27" s="117"/>
      <c r="E27" s="20"/>
      <c r="F27" s="117"/>
      <c r="H27" s="20"/>
      <c r="I27" s="20"/>
      <c r="K27" s="20"/>
    </row>
    <row r="28" spans="1:11">
      <c r="B28" s="20"/>
      <c r="C28" s="117"/>
      <c r="E28" s="20"/>
      <c r="F28" s="117"/>
      <c r="H28" s="20"/>
      <c r="I28" s="20"/>
      <c r="K28" s="20"/>
    </row>
  </sheetData>
  <mergeCells count="18">
    <mergeCell ref="I9:J9"/>
    <mergeCell ref="C9:G9"/>
    <mergeCell ref="L9:P9"/>
    <mergeCell ref="L10:M10"/>
    <mergeCell ref="O10:P10"/>
    <mergeCell ref="B4:G4"/>
    <mergeCell ref="I10:J10"/>
    <mergeCell ref="I8:J8"/>
    <mergeCell ref="C6:D6"/>
    <mergeCell ref="F6:G6"/>
    <mergeCell ref="I6:J6"/>
    <mergeCell ref="C10:D10"/>
    <mergeCell ref="C8:D8"/>
    <mergeCell ref="F8:G8"/>
    <mergeCell ref="F10:G10"/>
    <mergeCell ref="F7:G7"/>
    <mergeCell ref="C7:D7"/>
    <mergeCell ref="I7:J7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9"/>
  <sheetViews>
    <sheetView zoomScale="120" zoomScaleNormal="120" zoomScaleSheetLayoutView="100" workbookViewId="0">
      <selection activeCell="A17" sqref="A17"/>
    </sheetView>
  </sheetViews>
  <sheetFormatPr defaultRowHeight="9"/>
  <cols>
    <col min="1" max="1" width="65.42578125" style="20" customWidth="1"/>
    <col min="2" max="2" width="1.7109375" style="6" customWidth="1"/>
    <col min="3" max="3" width="1.7109375" style="209" customWidth="1"/>
    <col min="4" max="4" width="12.85546875" style="20" customWidth="1"/>
    <col min="5" max="16384" width="9.140625" style="20"/>
  </cols>
  <sheetData>
    <row r="1" spans="1:5" ht="15.75">
      <c r="A1" s="41" t="s">
        <v>120</v>
      </c>
      <c r="C1" s="6"/>
    </row>
    <row r="2" spans="1:5" ht="12.75">
      <c r="A2" s="43" t="s">
        <v>180</v>
      </c>
      <c r="C2" s="6"/>
    </row>
    <row r="3" spans="1:5" s="117" customFormat="1" ht="12.75">
      <c r="A3" s="42" t="s">
        <v>257</v>
      </c>
      <c r="B3" s="118" t="s">
        <v>0</v>
      </c>
      <c r="C3" s="6"/>
      <c r="D3" s="206"/>
    </row>
    <row r="4" spans="1:5">
      <c r="A4" s="207"/>
    </row>
    <row r="5" spans="1:5" ht="12.75" customHeight="1">
      <c r="A5" s="208"/>
      <c r="B5" s="360"/>
      <c r="C5" s="360"/>
      <c r="D5" s="360"/>
    </row>
    <row r="6" spans="1:5" s="117" customFormat="1">
      <c r="C6" s="353"/>
      <c r="D6" s="353"/>
    </row>
    <row r="7" spans="1:5" s="117" customFormat="1" ht="9" hidden="1" customHeight="1">
      <c r="A7" s="119"/>
      <c r="B7" s="118"/>
      <c r="C7" s="353"/>
      <c r="D7" s="353"/>
    </row>
    <row r="8" spans="1:5" s="117" customFormat="1">
      <c r="A8" s="119"/>
      <c r="B8" s="118"/>
      <c r="C8" s="353"/>
      <c r="D8" s="353"/>
    </row>
    <row r="9" spans="1:5" s="117" customFormat="1">
      <c r="A9" s="119"/>
      <c r="B9" s="118"/>
      <c r="C9" s="353"/>
      <c r="D9" s="353"/>
    </row>
    <row r="10" spans="1:5" s="117" customFormat="1">
      <c r="A10" s="119" t="s">
        <v>75</v>
      </c>
      <c r="B10" s="118"/>
      <c r="C10" s="361" t="s">
        <v>284</v>
      </c>
      <c r="D10" s="361"/>
    </row>
    <row r="11" spans="1:5" s="117" customFormat="1">
      <c r="A11" s="119" t="s">
        <v>40</v>
      </c>
      <c r="B11" s="118" t="s">
        <v>0</v>
      </c>
      <c r="C11" s="362"/>
      <c r="D11" s="362"/>
    </row>
    <row r="12" spans="1:5" s="122" customFormat="1">
      <c r="A12" s="210" t="s">
        <v>37</v>
      </c>
      <c r="B12" s="5"/>
      <c r="C12" s="211" t="s">
        <v>3</v>
      </c>
      <c r="D12" s="212">
        <v>443234</v>
      </c>
    </row>
    <row r="13" spans="1:5" s="122" customFormat="1">
      <c r="A13" s="143" t="s">
        <v>38</v>
      </c>
      <c r="B13" s="7"/>
      <c r="C13" s="213"/>
      <c r="D13" s="121">
        <v>-31046</v>
      </c>
    </row>
    <row r="14" spans="1:5" s="122" customFormat="1">
      <c r="A14" s="143" t="s">
        <v>39</v>
      </c>
      <c r="B14" s="5"/>
      <c r="C14" s="213"/>
      <c r="D14" s="121">
        <v>-11490</v>
      </c>
    </row>
    <row r="15" spans="1:5" s="122" customFormat="1" ht="9.75" thickBot="1">
      <c r="A15" s="22" t="s">
        <v>40</v>
      </c>
      <c r="B15" s="5"/>
      <c r="C15" s="216" t="s">
        <v>3</v>
      </c>
      <c r="D15" s="128">
        <f>SUM(D12:D14)</f>
        <v>400698</v>
      </c>
      <c r="E15" s="282"/>
    </row>
    <row r="16" spans="1:5" s="122" customFormat="1" ht="9.75" thickTop="1">
      <c r="A16" s="143"/>
      <c r="B16" s="5"/>
      <c r="C16" s="213"/>
      <c r="D16" s="121"/>
      <c r="E16" s="283"/>
    </row>
    <row r="17" spans="1:5" s="122" customFormat="1">
      <c r="A17" s="22"/>
      <c r="B17" s="5"/>
      <c r="C17" s="213"/>
      <c r="D17" s="121"/>
      <c r="E17" s="283"/>
    </row>
    <row r="18" spans="1:5">
      <c r="A18" s="280"/>
      <c r="B18" s="218"/>
      <c r="C18" s="213"/>
      <c r="D18" s="220"/>
    </row>
    <row r="19" spans="1:5">
      <c r="A19" s="280"/>
      <c r="B19" s="218"/>
      <c r="C19" s="213"/>
      <c r="D19" s="220"/>
    </row>
    <row r="20" spans="1:5">
      <c r="A20" s="284"/>
      <c r="C20" s="285"/>
      <c r="D20" s="284"/>
    </row>
    <row r="21" spans="1:5">
      <c r="A21" s="284"/>
      <c r="C21" s="285"/>
      <c r="D21" s="284"/>
    </row>
    <row r="22" spans="1:5">
      <c r="A22" s="284"/>
      <c r="C22" s="285"/>
      <c r="D22" s="284"/>
    </row>
    <row r="23" spans="1:5">
      <c r="A23" s="284"/>
      <c r="C23" s="285"/>
      <c r="D23" s="284"/>
    </row>
    <row r="24" spans="1:5">
      <c r="A24" s="284"/>
    </row>
    <row r="26" spans="1:5">
      <c r="B26" s="20"/>
      <c r="C26" s="117"/>
    </row>
    <row r="27" spans="1:5">
      <c r="B27" s="20"/>
      <c r="C27" s="117"/>
    </row>
    <row r="28" spans="1:5">
      <c r="B28" s="20"/>
      <c r="C28" s="117"/>
    </row>
    <row r="29" spans="1:5">
      <c r="B29" s="20"/>
      <c r="C29" s="117"/>
    </row>
  </sheetData>
  <mergeCells count="6">
    <mergeCell ref="C10:D11"/>
    <mergeCell ref="B5:D5"/>
    <mergeCell ref="C6:D6"/>
    <mergeCell ref="C7:D7"/>
    <mergeCell ref="C8:D8"/>
    <mergeCell ref="C9:D9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44"/>
  <sheetViews>
    <sheetView zoomScale="115" zoomScaleNormal="115" workbookViewId="0">
      <selection activeCell="G44" sqref="G44"/>
    </sheetView>
  </sheetViews>
  <sheetFormatPr defaultRowHeight="15"/>
  <cols>
    <col min="1" max="1" width="70.7109375" style="1" customWidth="1"/>
    <col min="2" max="3" width="1.7109375" style="26" customWidth="1"/>
    <col min="4" max="4" width="13.7109375" style="17" customWidth="1"/>
    <col min="5" max="6" width="1.7109375" style="1" customWidth="1"/>
    <col min="7" max="7" width="13.7109375" style="1" customWidth="1"/>
    <col min="8" max="9" width="1.7109375" style="1" customWidth="1"/>
    <col min="10" max="10" width="10.7109375" style="1" bestFit="1" customWidth="1"/>
    <col min="11" max="12" width="1.7109375" style="1" customWidth="1"/>
    <col min="13" max="13" width="10.7109375" style="1" bestFit="1" customWidth="1"/>
    <col min="14" max="16384" width="9.140625" style="1"/>
  </cols>
  <sheetData>
    <row r="1" spans="1:7" s="20" customFormat="1" ht="15.75">
      <c r="A1" s="41" t="s">
        <v>120</v>
      </c>
      <c r="B1" s="6"/>
      <c r="C1" s="6"/>
    </row>
    <row r="2" spans="1:7" s="20" customFormat="1" ht="12.75">
      <c r="A2" s="43" t="s">
        <v>181</v>
      </c>
      <c r="B2" s="6"/>
      <c r="C2" s="6"/>
    </row>
    <row r="3" spans="1:7" s="117" customFormat="1" ht="12.75">
      <c r="A3" s="42" t="s">
        <v>257</v>
      </c>
      <c r="B3" s="360"/>
      <c r="C3" s="360"/>
      <c r="D3" s="360"/>
      <c r="E3" s="286"/>
      <c r="F3" s="286"/>
      <c r="G3" s="286"/>
    </row>
    <row r="4" spans="1:7">
      <c r="A4" s="2"/>
    </row>
    <row r="5" spans="1:7" s="203" customFormat="1" ht="11.25" customHeight="1">
      <c r="A5" s="9"/>
      <c r="B5" s="27"/>
      <c r="C5" s="349" t="s">
        <v>148</v>
      </c>
      <c r="D5" s="349"/>
    </row>
    <row r="6" spans="1:7" s="203" customFormat="1" ht="11.25" customHeight="1">
      <c r="A6" s="9"/>
      <c r="B6" s="27"/>
      <c r="C6" s="349" t="s">
        <v>6</v>
      </c>
      <c r="D6" s="349"/>
    </row>
    <row r="7" spans="1:7" s="203" customFormat="1" ht="11.25" customHeight="1">
      <c r="A7" s="9"/>
      <c r="B7" s="27"/>
      <c r="C7" s="349" t="s">
        <v>129</v>
      </c>
      <c r="D7" s="363"/>
    </row>
    <row r="8" spans="1:7" s="203" customFormat="1" ht="11.25" customHeight="1">
      <c r="A8" s="3" t="s">
        <v>71</v>
      </c>
      <c r="C8" s="350">
        <v>2019</v>
      </c>
      <c r="D8" s="350"/>
    </row>
    <row r="9" spans="1:7" s="4" customFormat="1" ht="11.25" customHeight="1">
      <c r="A9" s="365" t="s">
        <v>70</v>
      </c>
      <c r="B9" s="365"/>
      <c r="C9" s="365"/>
      <c r="D9" s="365"/>
    </row>
    <row r="10" spans="1:7" s="4" customFormat="1" ht="11.25" customHeight="1">
      <c r="A10" s="28" t="s">
        <v>59</v>
      </c>
      <c r="B10" s="27"/>
      <c r="C10" s="16"/>
      <c r="D10" s="29"/>
    </row>
    <row r="11" spans="1:7" s="4" customFormat="1" ht="12.75" hidden="1" customHeight="1">
      <c r="A11" s="19" t="str">
        <f>[2]FS_StatementsofIncome!A21</f>
        <v xml:space="preserve">Technology and communications </v>
      </c>
      <c r="B11" s="27"/>
      <c r="C11" s="27" t="s">
        <v>3</v>
      </c>
      <c r="D11" s="10">
        <f>[2]FS_StatementsofIncome!G21</f>
        <v>0</v>
      </c>
    </row>
    <row r="12" spans="1:7" s="4" customFormat="1" ht="12.75" hidden="1" customHeight="1">
      <c r="A12" s="19" t="s">
        <v>52</v>
      </c>
      <c r="B12" s="27"/>
      <c r="C12" s="171"/>
      <c r="D12" s="172">
        <f>[2]FS_StatementsofIncome!G22</f>
        <v>0</v>
      </c>
    </row>
    <row r="13" spans="1:7" s="13" customFormat="1" ht="12.75" customHeight="1">
      <c r="A13" s="19" t="s">
        <v>200</v>
      </c>
      <c r="B13" s="27"/>
      <c r="C13" s="15" t="s">
        <v>3</v>
      </c>
      <c r="D13" s="8">
        <v>42352</v>
      </c>
    </row>
    <row r="14" spans="1:7" s="13" customFormat="1" ht="12.75" customHeight="1">
      <c r="A14" s="19"/>
      <c r="B14" s="27"/>
      <c r="C14" s="27"/>
      <c r="D14" s="30"/>
    </row>
    <row r="15" spans="1:7" s="13" customFormat="1" ht="12.75" customHeight="1">
      <c r="A15" s="28" t="s">
        <v>60</v>
      </c>
      <c r="B15" s="27"/>
      <c r="C15" s="16"/>
      <c r="D15" s="29"/>
    </row>
    <row r="16" spans="1:7" s="13" customFormat="1" ht="12.75" customHeight="1">
      <c r="A16" s="19" t="s">
        <v>68</v>
      </c>
      <c r="B16" s="27"/>
      <c r="C16" s="27" t="s">
        <v>4</v>
      </c>
      <c r="D16" s="10">
        <v>222222197</v>
      </c>
    </row>
    <row r="17" spans="1:13" s="13" customFormat="1" ht="12.75" customHeight="1">
      <c r="A17" s="18" t="s">
        <v>61</v>
      </c>
      <c r="B17" s="27"/>
      <c r="C17" s="27"/>
      <c r="D17" s="10">
        <v>1098260</v>
      </c>
    </row>
    <row r="18" spans="1:13" s="13" customFormat="1" ht="12.75" customHeight="1" thickBot="1">
      <c r="A18" s="19" t="s">
        <v>69</v>
      </c>
      <c r="B18" s="27"/>
      <c r="C18" s="31"/>
      <c r="D18" s="12">
        <f>SUM(D16:D17)</f>
        <v>223320457</v>
      </c>
    </row>
    <row r="19" spans="1:13" s="13" customFormat="1" ht="12.75" customHeight="1" thickTop="1">
      <c r="A19" s="19"/>
      <c r="B19" s="27"/>
      <c r="C19" s="27"/>
      <c r="D19" s="30"/>
    </row>
    <row r="20" spans="1:13" s="13" customFormat="1" ht="12.75" customHeight="1" thickBot="1">
      <c r="A20" s="32" t="s">
        <v>66</v>
      </c>
      <c r="B20" s="27"/>
      <c r="C20" s="33" t="s">
        <v>3</v>
      </c>
      <c r="D20" s="11">
        <v>0.19058402163128646</v>
      </c>
    </row>
    <row r="21" spans="1:13" s="13" customFormat="1" ht="12.75" customHeight="1" thickTop="1" thickBot="1">
      <c r="A21" s="32" t="s">
        <v>67</v>
      </c>
      <c r="B21" s="27"/>
      <c r="C21" s="33" t="s">
        <v>3</v>
      </c>
      <c r="D21" s="11">
        <v>0.18964675502164138</v>
      </c>
    </row>
    <row r="22" spans="1:13" ht="12.75" customHeight="1" thickTop="1"/>
    <row r="23" spans="1:13" ht="12.75" customHeight="1">
      <c r="B23" s="360"/>
      <c r="C23" s="360"/>
      <c r="D23" s="360"/>
    </row>
    <row r="24" spans="1:13" ht="15" hidden="1" customHeight="1"/>
    <row r="25" spans="1:13" ht="15" hidden="1" customHeight="1">
      <c r="A25" s="196" t="s">
        <v>92</v>
      </c>
    </row>
    <row r="26" spans="1:13" ht="12.75" customHeight="1">
      <c r="A26" s="2"/>
      <c r="C26" s="364"/>
      <c r="D26" s="364"/>
      <c r="F26" s="364"/>
      <c r="G26" s="364"/>
    </row>
    <row r="27" spans="1:13" s="203" customFormat="1" ht="12.75" customHeight="1">
      <c r="A27" s="9"/>
      <c r="C27" s="364"/>
      <c r="D27" s="364"/>
      <c r="F27" s="364"/>
      <c r="G27" s="364"/>
    </row>
    <row r="28" spans="1:13" s="203" customFormat="1" ht="11.25" customHeight="1">
      <c r="A28" s="173"/>
      <c r="B28" s="27"/>
      <c r="C28" s="349" t="s">
        <v>287</v>
      </c>
      <c r="D28" s="349"/>
      <c r="E28" s="349"/>
      <c r="F28" s="349"/>
      <c r="G28" s="349"/>
      <c r="I28" s="349" t="s">
        <v>262</v>
      </c>
      <c r="J28" s="349"/>
      <c r="K28" s="349"/>
      <c r="L28" s="349"/>
      <c r="M28" s="349"/>
    </row>
    <row r="29" spans="1:13" s="203" customFormat="1" ht="11.25" customHeight="1">
      <c r="A29" s="197" t="s">
        <v>93</v>
      </c>
      <c r="B29" s="27"/>
      <c r="C29" s="350">
        <v>2020</v>
      </c>
      <c r="D29" s="350"/>
      <c r="E29" s="118" t="s">
        <v>0</v>
      </c>
      <c r="F29" s="350">
        <v>2019</v>
      </c>
      <c r="G29" s="350"/>
      <c r="I29" s="350">
        <v>2020</v>
      </c>
      <c r="J29" s="350"/>
      <c r="K29" s="118" t="s">
        <v>0</v>
      </c>
      <c r="L29" s="350">
        <v>2019</v>
      </c>
      <c r="M29" s="350"/>
    </row>
    <row r="30" spans="1:13" s="203" customFormat="1" ht="11.25" customHeight="1">
      <c r="A30" s="365" t="s">
        <v>70</v>
      </c>
      <c r="B30" s="365"/>
      <c r="C30" s="365"/>
      <c r="D30" s="365"/>
    </row>
    <row r="31" spans="1:13" s="203" customFormat="1" ht="11.25" customHeight="1">
      <c r="A31" s="198"/>
      <c r="C31" s="199"/>
      <c r="D31" s="199"/>
      <c r="F31" s="199"/>
      <c r="G31" s="199"/>
      <c r="I31" s="199"/>
      <c r="L31" s="199"/>
    </row>
    <row r="32" spans="1:13" s="203" customFormat="1" ht="11.25" customHeight="1">
      <c r="A32" s="28" t="s">
        <v>59</v>
      </c>
      <c r="B32" s="27"/>
      <c r="C32" s="16"/>
      <c r="D32" s="29"/>
      <c r="E32" s="27"/>
      <c r="F32" s="16"/>
      <c r="G32" s="29"/>
      <c r="I32" s="16"/>
      <c r="L32" s="16"/>
    </row>
    <row r="33" spans="1:13" s="14" customFormat="1" ht="11.25">
      <c r="A33" s="19" t="s">
        <v>53</v>
      </c>
      <c r="B33" s="27"/>
      <c r="C33" s="27" t="s">
        <v>3</v>
      </c>
      <c r="D33" s="8">
        <v>55060</v>
      </c>
      <c r="E33" s="27"/>
      <c r="F33" s="27" t="s">
        <v>3</v>
      </c>
      <c r="G33" s="8">
        <v>41329</v>
      </c>
      <c r="I33" s="27" t="s">
        <v>3</v>
      </c>
      <c r="J33" s="8">
        <v>166296</v>
      </c>
      <c r="L33" s="27" t="s">
        <v>3</v>
      </c>
      <c r="M33" s="8">
        <v>83769</v>
      </c>
    </row>
    <row r="34" spans="1:13" s="14" customFormat="1" ht="12.75" customHeight="1">
      <c r="A34" s="19"/>
      <c r="B34" s="27"/>
      <c r="C34" s="27"/>
      <c r="D34" s="30"/>
      <c r="E34" s="27"/>
      <c r="F34" s="27"/>
      <c r="G34" s="30"/>
      <c r="I34" s="27"/>
      <c r="J34" s="30"/>
      <c r="L34" s="27"/>
      <c r="M34" s="30"/>
    </row>
    <row r="35" spans="1:13" s="4" customFormat="1" ht="12.75" customHeight="1">
      <c r="A35" s="28" t="s">
        <v>60</v>
      </c>
      <c r="B35" s="27"/>
      <c r="C35" s="16"/>
      <c r="D35" s="29"/>
      <c r="E35" s="27"/>
      <c r="F35" s="16"/>
      <c r="G35" s="29"/>
      <c r="I35" s="16"/>
      <c r="J35" s="29"/>
      <c r="L35" s="16"/>
      <c r="M35" s="29"/>
    </row>
    <row r="36" spans="1:13" s="13" customFormat="1" ht="12.75" customHeight="1">
      <c r="A36" s="19" t="s">
        <v>64</v>
      </c>
      <c r="B36" s="27"/>
      <c r="C36" s="27" t="s">
        <v>4</v>
      </c>
      <c r="D36" s="10">
        <v>189795356</v>
      </c>
      <c r="E36" s="27"/>
      <c r="F36" s="27" t="s">
        <v>4</v>
      </c>
      <c r="G36" s="10">
        <v>157950550</v>
      </c>
      <c r="I36" s="27" t="s">
        <v>4</v>
      </c>
      <c r="J36" s="10">
        <v>180409462</v>
      </c>
      <c r="L36" s="27" t="s">
        <v>4</v>
      </c>
      <c r="M36" s="10">
        <v>148013274</v>
      </c>
    </row>
    <row r="37" spans="1:13" s="13" customFormat="1" ht="12.75" customHeight="1">
      <c r="A37" s="34" t="s">
        <v>61</v>
      </c>
      <c r="B37" s="27"/>
      <c r="C37" s="27" t="s">
        <v>4</v>
      </c>
      <c r="D37" s="10">
        <v>2776023</v>
      </c>
      <c r="E37" s="27"/>
      <c r="F37" s="27" t="s">
        <v>4</v>
      </c>
      <c r="G37" s="10">
        <v>2675831</v>
      </c>
      <c r="I37" s="27" t="s">
        <v>4</v>
      </c>
      <c r="J37" s="10">
        <v>2472801</v>
      </c>
      <c r="L37" s="27" t="s">
        <v>4</v>
      </c>
      <c r="M37" s="10">
        <v>2464137</v>
      </c>
    </row>
    <row r="38" spans="1:13" s="13" customFormat="1" ht="11.25">
      <c r="A38" s="34" t="s">
        <v>62</v>
      </c>
      <c r="B38" s="27"/>
      <c r="C38" s="27"/>
      <c r="D38" s="10">
        <v>4924119</v>
      </c>
      <c r="E38" s="27"/>
      <c r="F38" s="27"/>
      <c r="G38" s="10">
        <v>6442860</v>
      </c>
      <c r="I38" s="27"/>
      <c r="J38" s="10">
        <v>5179109</v>
      </c>
      <c r="L38" s="27"/>
      <c r="M38" s="10">
        <v>6062835</v>
      </c>
    </row>
    <row r="39" spans="1:13" s="13" customFormat="1" ht="11.25">
      <c r="A39" s="34" t="s">
        <v>201</v>
      </c>
      <c r="B39" s="27"/>
      <c r="C39" s="27"/>
      <c r="D39" s="10">
        <v>249799</v>
      </c>
      <c r="E39" s="27"/>
      <c r="F39" s="27"/>
      <c r="G39" s="10">
        <v>0</v>
      </c>
      <c r="I39" s="27"/>
      <c r="J39" s="10">
        <v>161660</v>
      </c>
      <c r="L39" s="27"/>
      <c r="M39" s="10">
        <v>0</v>
      </c>
    </row>
    <row r="40" spans="1:13" s="13" customFormat="1" ht="12" thickBot="1">
      <c r="A40" s="19" t="s">
        <v>65</v>
      </c>
      <c r="B40" s="27"/>
      <c r="C40" s="31" t="s">
        <v>4</v>
      </c>
      <c r="D40" s="12">
        <f>SUM(D36:D39)</f>
        <v>197745297</v>
      </c>
      <c r="E40" s="27"/>
      <c r="F40" s="31" t="s">
        <v>4</v>
      </c>
      <c r="G40" s="12">
        <f>SUM(G36:G39)</f>
        <v>167069241</v>
      </c>
      <c r="I40" s="31" t="s">
        <v>4</v>
      </c>
      <c r="J40" s="12">
        <f>SUM(J36:J39)</f>
        <v>188223032</v>
      </c>
      <c r="L40" s="31" t="s">
        <v>4</v>
      </c>
      <c r="M40" s="12">
        <f>SUM(M36:M39)</f>
        <v>156540246</v>
      </c>
    </row>
    <row r="41" spans="1:13" s="14" customFormat="1" ht="12" thickTop="1">
      <c r="A41" s="19"/>
      <c r="B41" s="27"/>
      <c r="C41" s="27"/>
      <c r="D41" s="30"/>
      <c r="E41" s="27"/>
      <c r="F41" s="27"/>
      <c r="G41" s="30"/>
      <c r="I41" s="27"/>
      <c r="J41" s="30"/>
      <c r="L41" s="27"/>
      <c r="M41" s="30"/>
    </row>
    <row r="42" spans="1:13" s="14" customFormat="1" ht="12" thickBot="1">
      <c r="A42" s="32" t="s">
        <v>66</v>
      </c>
      <c r="B42" s="27"/>
      <c r="C42" s="33" t="s">
        <v>3</v>
      </c>
      <c r="D42" s="347">
        <f>(D33*1000)/D36</f>
        <v>0.29010193484396951</v>
      </c>
      <c r="E42" s="27"/>
      <c r="F42" s="33" t="s">
        <v>3</v>
      </c>
      <c r="G42" s="347">
        <f>(G33*1000)/G36</f>
        <v>0.26165784164727507</v>
      </c>
      <c r="I42" s="33" t="s">
        <v>3</v>
      </c>
      <c r="J42" s="347">
        <f>(J33*1000)/J36</f>
        <v>0.92176983488815012</v>
      </c>
      <c r="L42" s="33" t="s">
        <v>3</v>
      </c>
      <c r="M42" s="347">
        <f>(M33*1000)/M36</f>
        <v>0.56595599662230289</v>
      </c>
    </row>
    <row r="43" spans="1:13" s="14" customFormat="1" ht="12.75" thickTop="1" thickBot="1">
      <c r="A43" s="32" t="s">
        <v>67</v>
      </c>
      <c r="B43" s="27"/>
      <c r="C43" s="33" t="s">
        <v>3</v>
      </c>
      <c r="D43" s="347">
        <f>(D33*1000)/D40</f>
        <v>0.27843898608622786</v>
      </c>
      <c r="E43" s="27"/>
      <c r="F43" s="33" t="s">
        <v>3</v>
      </c>
      <c r="G43" s="347">
        <f>(G33*1000)/G40</f>
        <v>0.24737647548180339</v>
      </c>
      <c r="I43" s="33" t="s">
        <v>3</v>
      </c>
      <c r="J43" s="347">
        <f>(J33*1000)/J40</f>
        <v>0.88350505372796251</v>
      </c>
      <c r="L43" s="33" t="s">
        <v>3</v>
      </c>
      <c r="M43" s="347">
        <f>(M33*1000)/M40</f>
        <v>0.5351275607424304</v>
      </c>
    </row>
    <row r="44" spans="1:13" ht="15.75" thickTop="1"/>
  </sheetData>
  <mergeCells count="18">
    <mergeCell ref="I28:M28"/>
    <mergeCell ref="I29:J29"/>
    <mergeCell ref="L29:M29"/>
    <mergeCell ref="F26:G26"/>
    <mergeCell ref="F27:G27"/>
    <mergeCell ref="F29:G29"/>
    <mergeCell ref="C28:G28"/>
    <mergeCell ref="A30:D30"/>
    <mergeCell ref="A9:D9"/>
    <mergeCell ref="C8:D8"/>
    <mergeCell ref="C27:D27"/>
    <mergeCell ref="C29:D29"/>
    <mergeCell ref="B23:D23"/>
    <mergeCell ref="C5:D5"/>
    <mergeCell ref="C6:D6"/>
    <mergeCell ref="C7:D7"/>
    <mergeCell ref="B3:D3"/>
    <mergeCell ref="C26:D26"/>
  </mergeCells>
  <hyperlinks>
    <hyperlink ref="A25" location="PR_10K_EPSTables_postIPO_YTD" display="Notes_EarningsPerShare - post IPO" xr:uid="{00000000-0004-0000-0B00-000000000000}"/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3"/>
  <sheetViews>
    <sheetView zoomScale="120" zoomScaleNormal="120" workbookViewId="0">
      <selection activeCell="G15" sqref="G15"/>
    </sheetView>
  </sheetViews>
  <sheetFormatPr defaultRowHeight="9"/>
  <cols>
    <col min="1" max="1" width="45.85546875" style="20" customWidth="1"/>
    <col min="2" max="2" width="2.7109375" style="6" customWidth="1"/>
    <col min="3" max="3" width="1.7109375" style="6" customWidth="1"/>
    <col min="4" max="4" width="7.7109375" style="20" customWidth="1"/>
    <col min="5" max="5" width="2.7109375" style="6" customWidth="1"/>
    <col min="6" max="6" width="1.7109375" style="6" customWidth="1"/>
    <col min="7" max="7" width="7.7109375" style="20" customWidth="1"/>
    <col min="8" max="9" width="1.7109375" style="6" customWidth="1"/>
    <col min="10" max="10" width="7.7109375" style="20" customWidth="1"/>
    <col min="11" max="11" width="2.7109375" style="6" customWidth="1"/>
    <col min="12" max="12" width="1.7109375" style="6" customWidth="1"/>
    <col min="13" max="13" width="7.7109375" style="20" customWidth="1"/>
    <col min="14" max="14" width="2.7109375" style="6" customWidth="1"/>
    <col min="15" max="15" width="1.7109375" style="6" customWidth="1"/>
    <col min="16" max="16" width="8.85546875" style="20" customWidth="1"/>
    <col min="17" max="17" width="2.7109375" style="6" customWidth="1"/>
    <col min="18" max="18" width="1.7109375" style="6" customWidth="1"/>
    <col min="19" max="19" width="7.7109375" style="20" customWidth="1"/>
    <col min="20" max="20" width="2.7109375" style="6" customWidth="1"/>
    <col min="21" max="21" width="7.7109375" style="20" customWidth="1"/>
    <col min="22" max="22" width="2.7109375" style="6" customWidth="1"/>
    <col min="23" max="23" width="7.7109375" style="205" customWidth="1"/>
    <col min="24" max="24" width="1.7109375" style="6" customWidth="1"/>
    <col min="25" max="25" width="11.42578125" style="20" customWidth="1"/>
    <col min="26" max="16384" width="9.140625" style="20"/>
  </cols>
  <sheetData>
    <row r="1" spans="1:24" ht="15.75">
      <c r="A1" s="41" t="s">
        <v>120</v>
      </c>
      <c r="F1" s="204"/>
      <c r="I1" s="205"/>
      <c r="J1" s="6"/>
      <c r="K1" s="205"/>
      <c r="N1" s="20"/>
      <c r="O1" s="20"/>
      <c r="Q1" s="20"/>
      <c r="R1" s="20"/>
      <c r="T1" s="20"/>
      <c r="V1" s="20"/>
      <c r="W1" s="20"/>
      <c r="X1" s="20"/>
    </row>
    <row r="2" spans="1:24" ht="12.75">
      <c r="A2" s="43" t="s">
        <v>182</v>
      </c>
      <c r="F2" s="204"/>
      <c r="I2" s="205"/>
      <c r="J2" s="6"/>
      <c r="K2" s="205"/>
      <c r="N2" s="20"/>
      <c r="O2" s="20"/>
      <c r="Q2" s="20"/>
      <c r="R2" s="20"/>
      <c r="T2" s="20"/>
      <c r="V2" s="20"/>
      <c r="W2" s="20"/>
      <c r="X2" s="20"/>
    </row>
    <row r="3" spans="1:24" s="117" customFormat="1" ht="12.75">
      <c r="A3" s="42" t="s">
        <v>257</v>
      </c>
      <c r="B3" s="118" t="s">
        <v>0</v>
      </c>
      <c r="C3" s="6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</row>
    <row r="4" spans="1:24">
      <c r="A4" s="232"/>
      <c r="B4" s="204"/>
      <c r="C4" s="204"/>
      <c r="D4" s="284"/>
      <c r="E4" s="204"/>
      <c r="F4" s="204"/>
      <c r="G4" s="284"/>
      <c r="H4" s="204"/>
      <c r="I4" s="204"/>
      <c r="J4" s="284"/>
      <c r="K4" s="204"/>
      <c r="L4" s="204"/>
      <c r="M4" s="284"/>
    </row>
    <row r="5" spans="1:24" s="117" customFormat="1">
      <c r="A5" s="119"/>
      <c r="B5" s="118"/>
      <c r="C5" s="353" t="s">
        <v>289</v>
      </c>
      <c r="D5" s="353"/>
      <c r="E5" s="353"/>
      <c r="F5" s="353"/>
      <c r="G5" s="353"/>
      <c r="H5" s="24"/>
      <c r="I5" s="353" t="s">
        <v>289</v>
      </c>
      <c r="J5" s="353"/>
      <c r="K5" s="353"/>
      <c r="L5" s="353"/>
      <c r="M5" s="353"/>
      <c r="N5" s="118"/>
      <c r="O5" s="118"/>
      <c r="P5" s="206"/>
      <c r="Q5" s="118"/>
      <c r="R5" s="118"/>
      <c r="S5" s="206"/>
      <c r="T5" s="118"/>
      <c r="U5" s="206"/>
      <c r="V5" s="118"/>
      <c r="W5" s="120"/>
      <c r="X5" s="118" t="s">
        <v>4</v>
      </c>
    </row>
    <row r="6" spans="1:24" s="117" customFormat="1">
      <c r="A6" s="119"/>
      <c r="B6" s="118"/>
      <c r="C6" s="350" t="s">
        <v>285</v>
      </c>
      <c r="D6" s="350"/>
      <c r="E6" s="350"/>
      <c r="F6" s="350"/>
      <c r="G6" s="350"/>
      <c r="H6" s="24"/>
      <c r="I6" s="350" t="s">
        <v>286</v>
      </c>
      <c r="J6" s="350"/>
      <c r="K6" s="350"/>
      <c r="L6" s="350"/>
      <c r="M6" s="350"/>
      <c r="N6" s="118"/>
      <c r="O6" s="350" t="s">
        <v>29</v>
      </c>
      <c r="P6" s="350"/>
      <c r="Q6" s="350"/>
      <c r="R6" s="350"/>
      <c r="S6" s="350"/>
      <c r="T6" s="118"/>
      <c r="U6" s="368" t="s">
        <v>30</v>
      </c>
      <c r="V6" s="368"/>
      <c r="W6" s="368"/>
      <c r="X6" s="118" t="s">
        <v>4</v>
      </c>
    </row>
    <row r="7" spans="1:24" s="117" customFormat="1">
      <c r="A7" s="119"/>
      <c r="B7" s="118" t="s">
        <v>0</v>
      </c>
      <c r="C7" s="369" t="s">
        <v>24</v>
      </c>
      <c r="D7" s="369"/>
      <c r="E7" s="118" t="s">
        <v>0</v>
      </c>
      <c r="F7" s="369" t="s">
        <v>23</v>
      </c>
      <c r="G7" s="369"/>
      <c r="H7" s="24" t="s">
        <v>2</v>
      </c>
      <c r="I7" s="369" t="s">
        <v>24</v>
      </c>
      <c r="J7" s="369"/>
      <c r="K7" s="118" t="s">
        <v>0</v>
      </c>
      <c r="L7" s="369" t="s">
        <v>23</v>
      </c>
      <c r="M7" s="369"/>
      <c r="N7" s="118" t="s">
        <v>0</v>
      </c>
      <c r="O7" s="369" t="s">
        <v>24</v>
      </c>
      <c r="P7" s="369"/>
      <c r="Q7" s="118" t="s">
        <v>0</v>
      </c>
      <c r="R7" s="369" t="s">
        <v>23</v>
      </c>
      <c r="S7" s="369"/>
      <c r="T7" s="118" t="s">
        <v>0</v>
      </c>
      <c r="U7" s="287" t="s">
        <v>24</v>
      </c>
      <c r="V7" s="118" t="s">
        <v>0</v>
      </c>
      <c r="W7" s="288" t="s">
        <v>23</v>
      </c>
      <c r="X7" s="118" t="s">
        <v>4</v>
      </c>
    </row>
    <row r="8" spans="1:24" s="117" customFormat="1">
      <c r="A8" s="23" t="s">
        <v>7</v>
      </c>
      <c r="B8" s="118"/>
      <c r="C8" s="366" t="s">
        <v>28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18" t="s">
        <v>4</v>
      </c>
    </row>
    <row r="9" spans="1:24" s="122" customFormat="1">
      <c r="A9" s="214" t="s">
        <v>32</v>
      </c>
      <c r="B9" s="5"/>
      <c r="C9" s="5" t="s">
        <v>3</v>
      </c>
      <c r="D9" s="123">
        <v>69045</v>
      </c>
      <c r="E9" s="5"/>
      <c r="F9" s="5" t="s">
        <v>3</v>
      </c>
      <c r="G9" s="123">
        <v>52654</v>
      </c>
      <c r="H9" s="7"/>
      <c r="I9" s="5" t="s">
        <v>3</v>
      </c>
      <c r="J9" s="123">
        <v>57145</v>
      </c>
      <c r="K9" s="5"/>
      <c r="L9" s="5" t="s">
        <v>3</v>
      </c>
      <c r="M9" s="123">
        <v>50394</v>
      </c>
      <c r="N9" s="5"/>
      <c r="O9" s="5" t="s">
        <v>3</v>
      </c>
      <c r="P9" s="123">
        <f t="shared" ref="P9:P14" si="0">D9-J9</f>
        <v>11900</v>
      </c>
      <c r="Q9" s="5"/>
      <c r="R9" s="5" t="s">
        <v>3</v>
      </c>
      <c r="S9" s="123">
        <f t="shared" ref="S9:S14" si="1">G9-M9</f>
        <v>2260</v>
      </c>
      <c r="T9" s="5" t="s">
        <v>4</v>
      </c>
      <c r="U9" s="223">
        <f>(D9-J9)/J9*100</f>
        <v>20.824219091784059</v>
      </c>
      <c r="V9" s="5" t="s">
        <v>26</v>
      </c>
      <c r="W9" s="223">
        <f>(G9-M9)/M9*100</f>
        <v>4.4846608723260708</v>
      </c>
      <c r="X9" s="5" t="s">
        <v>26</v>
      </c>
    </row>
    <row r="10" spans="1:24" s="122" customFormat="1">
      <c r="A10" s="214" t="s">
        <v>33</v>
      </c>
      <c r="B10" s="5"/>
      <c r="C10" s="5" t="s">
        <v>4</v>
      </c>
      <c r="D10" s="123">
        <v>53205</v>
      </c>
      <c r="E10" s="5"/>
      <c r="F10" s="5" t="s">
        <v>4</v>
      </c>
      <c r="G10" s="123">
        <v>6050</v>
      </c>
      <c r="H10" s="7"/>
      <c r="I10" s="5" t="s">
        <v>4</v>
      </c>
      <c r="J10" s="123">
        <v>38231</v>
      </c>
      <c r="K10" s="5"/>
      <c r="L10" s="5" t="s">
        <v>4</v>
      </c>
      <c r="M10" s="123">
        <v>5311</v>
      </c>
      <c r="N10" s="5"/>
      <c r="O10" s="5" t="s">
        <v>4</v>
      </c>
      <c r="P10" s="123">
        <f t="shared" si="0"/>
        <v>14974</v>
      </c>
      <c r="Q10" s="5"/>
      <c r="R10" s="5" t="s">
        <v>4</v>
      </c>
      <c r="S10" s="123">
        <f t="shared" si="1"/>
        <v>739</v>
      </c>
      <c r="T10" s="5" t="s">
        <v>4</v>
      </c>
      <c r="U10" s="223">
        <f t="shared" ref="U10:U15" si="2">(D10-J10)/J10*100</f>
        <v>39.167168005022098</v>
      </c>
      <c r="V10" s="5" t="s">
        <v>26</v>
      </c>
      <c r="W10" s="223">
        <f t="shared" ref="W10:W15" si="3">(G10-M10)/M10*100</f>
        <v>13.914517040105443</v>
      </c>
      <c r="X10" s="5" t="s">
        <v>26</v>
      </c>
    </row>
    <row r="11" spans="1:24" s="122" customFormat="1" ht="9" customHeight="1">
      <c r="A11" s="214" t="s">
        <v>34</v>
      </c>
      <c r="B11" s="5"/>
      <c r="C11" s="5" t="s">
        <v>4</v>
      </c>
      <c r="D11" s="123">
        <v>12202</v>
      </c>
      <c r="E11" s="5"/>
      <c r="F11" s="5" t="s">
        <v>4</v>
      </c>
      <c r="G11" s="123">
        <v>2809</v>
      </c>
      <c r="H11" s="7"/>
      <c r="I11" s="5" t="s">
        <v>4</v>
      </c>
      <c r="J11" s="123">
        <v>9272</v>
      </c>
      <c r="K11" s="5"/>
      <c r="L11" s="5" t="s">
        <v>4</v>
      </c>
      <c r="M11" s="123">
        <v>2393</v>
      </c>
      <c r="N11" s="5"/>
      <c r="O11" s="5" t="s">
        <v>4</v>
      </c>
      <c r="P11" s="123">
        <f t="shared" si="0"/>
        <v>2930</v>
      </c>
      <c r="Q11" s="5"/>
      <c r="R11" s="5" t="s">
        <v>4</v>
      </c>
      <c r="S11" s="123">
        <f t="shared" si="1"/>
        <v>416</v>
      </c>
      <c r="T11" s="5" t="s">
        <v>4</v>
      </c>
      <c r="U11" s="223">
        <f t="shared" si="2"/>
        <v>31.600517687661778</v>
      </c>
      <c r="V11" s="5" t="s">
        <v>26</v>
      </c>
      <c r="W11" s="223">
        <f t="shared" si="3"/>
        <v>17.384036773923945</v>
      </c>
      <c r="X11" s="5" t="s">
        <v>26</v>
      </c>
    </row>
    <row r="12" spans="1:24" s="122" customFormat="1">
      <c r="A12" s="214" t="s">
        <v>35</v>
      </c>
      <c r="B12" s="5"/>
      <c r="C12" s="5" t="s">
        <v>4</v>
      </c>
      <c r="D12" s="123">
        <v>6336</v>
      </c>
      <c r="E12" s="5"/>
      <c r="F12" s="5" t="s">
        <v>4</v>
      </c>
      <c r="G12" s="123">
        <v>4046</v>
      </c>
      <c r="H12" s="7"/>
      <c r="I12" s="5" t="s">
        <v>4</v>
      </c>
      <c r="J12" s="123">
        <v>6221</v>
      </c>
      <c r="K12" s="5"/>
      <c r="L12" s="5" t="s">
        <v>4</v>
      </c>
      <c r="M12" s="123">
        <v>3807</v>
      </c>
      <c r="N12" s="5"/>
      <c r="O12" s="5" t="s">
        <v>4</v>
      </c>
      <c r="P12" s="123">
        <f t="shared" si="0"/>
        <v>115</v>
      </c>
      <c r="Q12" s="5"/>
      <c r="R12" s="5" t="s">
        <v>4</v>
      </c>
      <c r="S12" s="123">
        <f t="shared" si="1"/>
        <v>239</v>
      </c>
      <c r="T12" s="5" t="s">
        <v>4</v>
      </c>
      <c r="U12" s="223">
        <f t="shared" si="2"/>
        <v>1.8485773991319725</v>
      </c>
      <c r="V12" s="5" t="s">
        <v>26</v>
      </c>
      <c r="W12" s="223">
        <f t="shared" si="3"/>
        <v>6.2779091147885477</v>
      </c>
      <c r="X12" s="5" t="s">
        <v>26</v>
      </c>
    </row>
    <row r="13" spans="1:24" s="122" customFormat="1">
      <c r="A13" s="214" t="s">
        <v>27</v>
      </c>
      <c r="B13" s="5"/>
      <c r="C13" s="5" t="s">
        <v>4</v>
      </c>
      <c r="D13" s="123">
        <v>0</v>
      </c>
      <c r="E13" s="5"/>
      <c r="F13" s="5" t="s">
        <v>4</v>
      </c>
      <c r="G13" s="123">
        <v>20864</v>
      </c>
      <c r="H13" s="7"/>
      <c r="I13" s="5" t="s">
        <v>4</v>
      </c>
      <c r="J13" s="123">
        <v>0</v>
      </c>
      <c r="K13" s="5"/>
      <c r="L13" s="5" t="s">
        <v>4</v>
      </c>
      <c r="M13" s="123">
        <v>19361</v>
      </c>
      <c r="N13" s="5"/>
      <c r="O13" s="5" t="s">
        <v>4</v>
      </c>
      <c r="P13" s="123">
        <f t="shared" si="0"/>
        <v>0</v>
      </c>
      <c r="Q13" s="5"/>
      <c r="R13" s="5" t="s">
        <v>4</v>
      </c>
      <c r="S13" s="123">
        <f t="shared" si="1"/>
        <v>1503</v>
      </c>
      <c r="T13" s="5" t="s">
        <v>4</v>
      </c>
      <c r="U13" s="223">
        <v>0</v>
      </c>
      <c r="V13" s="5" t="s">
        <v>4</v>
      </c>
      <c r="W13" s="223">
        <f t="shared" si="3"/>
        <v>7.7630287691751452</v>
      </c>
      <c r="X13" s="5" t="s">
        <v>26</v>
      </c>
    </row>
    <row r="14" spans="1:24" s="122" customFormat="1">
      <c r="A14" s="214" t="s">
        <v>9</v>
      </c>
      <c r="B14" s="5"/>
      <c r="C14" s="125" t="s">
        <v>4</v>
      </c>
      <c r="D14" s="126">
        <v>0</v>
      </c>
      <c r="E14" s="5"/>
      <c r="F14" s="125" t="s">
        <v>4</v>
      </c>
      <c r="G14" s="126">
        <v>5865</v>
      </c>
      <c r="H14" s="7"/>
      <c r="I14" s="125" t="s">
        <v>4</v>
      </c>
      <c r="J14" s="126">
        <v>0</v>
      </c>
      <c r="K14" s="5"/>
      <c r="L14" s="125" t="s">
        <v>4</v>
      </c>
      <c r="M14" s="126">
        <v>5173</v>
      </c>
      <c r="N14" s="5"/>
      <c r="O14" s="125" t="s">
        <v>4</v>
      </c>
      <c r="P14" s="126">
        <f t="shared" si="0"/>
        <v>0</v>
      </c>
      <c r="Q14" s="5"/>
      <c r="R14" s="125" t="s">
        <v>4</v>
      </c>
      <c r="S14" s="126">
        <f t="shared" si="1"/>
        <v>692</v>
      </c>
      <c r="T14" s="5" t="s">
        <v>4</v>
      </c>
      <c r="U14" s="223">
        <v>0</v>
      </c>
      <c r="V14" s="5"/>
      <c r="W14" s="223">
        <f t="shared" si="3"/>
        <v>13.377150589599845</v>
      </c>
      <c r="X14" s="5" t="s">
        <v>26</v>
      </c>
    </row>
    <row r="15" spans="1:24" s="122" customFormat="1" ht="9.75" thickBot="1">
      <c r="A15" s="214" t="s">
        <v>10</v>
      </c>
      <c r="B15" s="5"/>
      <c r="C15" s="130" t="s">
        <v>3</v>
      </c>
      <c r="D15" s="131">
        <f>SUM(D9:D14)</f>
        <v>140788</v>
      </c>
      <c r="E15" s="5"/>
      <c r="F15" s="130" t="s">
        <v>3</v>
      </c>
      <c r="G15" s="131">
        <f>SUM(G9:G14)</f>
        <v>92288</v>
      </c>
      <c r="H15" s="7"/>
      <c r="I15" s="130" t="s">
        <v>3</v>
      </c>
      <c r="J15" s="131">
        <f>SUM(J9:J14)</f>
        <v>110869</v>
      </c>
      <c r="K15" s="5"/>
      <c r="L15" s="130" t="s">
        <v>3</v>
      </c>
      <c r="M15" s="131">
        <f>SUM(M9:M14)</f>
        <v>86439</v>
      </c>
      <c r="N15" s="5"/>
      <c r="O15" s="130" t="s">
        <v>3</v>
      </c>
      <c r="P15" s="131">
        <f>SUM(P9:P14)</f>
        <v>29919</v>
      </c>
      <c r="Q15" s="5"/>
      <c r="R15" s="130" t="s">
        <v>3</v>
      </c>
      <c r="S15" s="131">
        <f>SUM(S9:S14)</f>
        <v>5849</v>
      </c>
      <c r="T15" s="5" t="s">
        <v>4</v>
      </c>
      <c r="U15" s="223">
        <f t="shared" si="2"/>
        <v>26.985902281070452</v>
      </c>
      <c r="V15" s="7" t="s">
        <v>26</v>
      </c>
      <c r="W15" s="223">
        <f t="shared" si="3"/>
        <v>6.7666215481437781</v>
      </c>
      <c r="X15" s="5" t="s">
        <v>26</v>
      </c>
    </row>
    <row r="16" spans="1:24" ht="9.75" thickTop="1">
      <c r="G16" s="289"/>
    </row>
    <row r="19" spans="4:4">
      <c r="D19" s="290"/>
    </row>
    <row r="20" spans="4:4">
      <c r="D20" s="290"/>
    </row>
    <row r="21" spans="4:4">
      <c r="D21" s="290"/>
    </row>
    <row r="22" spans="4:4">
      <c r="D22" s="290"/>
    </row>
    <row r="23" spans="4:4">
      <c r="D23" s="290"/>
    </row>
  </sheetData>
  <mergeCells count="14">
    <mergeCell ref="D3:W3"/>
    <mergeCell ref="C8:M8"/>
    <mergeCell ref="C5:G5"/>
    <mergeCell ref="I5:M5"/>
    <mergeCell ref="C6:G6"/>
    <mergeCell ref="I6:M6"/>
    <mergeCell ref="O6:S6"/>
    <mergeCell ref="U6:W6"/>
    <mergeCell ref="C7:D7"/>
    <mergeCell ref="F7:G7"/>
    <mergeCell ref="I7:J7"/>
    <mergeCell ref="L7:M7"/>
    <mergeCell ref="O7:P7"/>
    <mergeCell ref="R7:S7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AM17"/>
  <sheetViews>
    <sheetView zoomScale="120" zoomScaleNormal="120" workbookViewId="0">
      <selection activeCell="A41" sqref="A41:A42"/>
    </sheetView>
  </sheetViews>
  <sheetFormatPr defaultRowHeight="9"/>
  <cols>
    <col min="1" max="1" width="45.85546875" style="61" customWidth="1"/>
    <col min="2" max="2" width="0.85546875" style="60" customWidth="1"/>
    <col min="3" max="3" width="1.7109375" style="60" customWidth="1"/>
    <col min="4" max="4" width="7.7109375" style="61" customWidth="1"/>
    <col min="5" max="5" width="0.85546875" style="60" customWidth="1"/>
    <col min="6" max="6" width="1.7109375" style="60" customWidth="1"/>
    <col min="7" max="7" width="7.7109375" style="61" customWidth="1"/>
    <col min="8" max="9" width="0.85546875" style="60" customWidth="1"/>
    <col min="10" max="10" width="1.7109375" style="60" customWidth="1"/>
    <col min="11" max="11" width="7.7109375" style="61" customWidth="1"/>
    <col min="12" max="12" width="0.85546875" style="60" customWidth="1"/>
    <col min="13" max="13" width="1.7109375" style="60" customWidth="1"/>
    <col min="14" max="14" width="7.7109375" style="61" customWidth="1"/>
    <col min="15" max="16" width="0.85546875" style="60" customWidth="1"/>
    <col min="17" max="17" width="1.7109375" style="60" customWidth="1"/>
    <col min="18" max="18" width="7.7109375" style="61" customWidth="1"/>
    <col min="19" max="19" width="0.85546875" style="60" customWidth="1"/>
    <col min="20" max="20" width="1.7109375" style="60" customWidth="1"/>
    <col min="21" max="21" width="7.7109375" style="61" customWidth="1"/>
    <col min="22" max="22" width="0.85546875" style="61" customWidth="1"/>
    <col min="23" max="23" width="0.85546875" style="60" customWidth="1"/>
    <col min="24" max="24" width="1.7109375" style="60" customWidth="1"/>
    <col min="25" max="25" width="7.7109375" style="61" customWidth="1"/>
    <col min="26" max="26" width="0.85546875" style="60" customWidth="1"/>
    <col min="27" max="27" width="1.7109375" style="60" customWidth="1"/>
    <col min="28" max="28" width="7.7109375" style="61" customWidth="1"/>
    <col min="29" max="29" width="0.85546875" style="60" customWidth="1"/>
    <col min="30" max="30" width="1.7109375" style="60" customWidth="1"/>
    <col min="31" max="31" width="8.85546875" style="61" customWidth="1"/>
    <col min="32" max="32" width="0.85546875" style="60" customWidth="1"/>
    <col min="33" max="33" width="1.7109375" style="60" customWidth="1"/>
    <col min="34" max="34" width="7.7109375" style="61" customWidth="1"/>
    <col min="35" max="35" width="0.85546875" style="60" customWidth="1"/>
    <col min="36" max="36" width="7.7109375" style="61" customWidth="1"/>
    <col min="37" max="37" width="1.7109375" style="60" customWidth="1"/>
    <col min="38" max="38" width="7.7109375" style="63" customWidth="1"/>
    <col min="39" max="39" width="1.7109375" style="60" customWidth="1"/>
    <col min="40" max="16384" width="9.140625" style="61"/>
  </cols>
  <sheetData>
    <row r="1" spans="1:39" ht="15.75">
      <c r="A1" s="41" t="s">
        <v>120</v>
      </c>
      <c r="F1" s="62"/>
      <c r="I1" s="63"/>
      <c r="K1" s="63"/>
      <c r="M1" s="61"/>
      <c r="O1" s="61"/>
      <c r="P1" s="61"/>
      <c r="Q1" s="61"/>
      <c r="S1" s="61"/>
      <c r="T1" s="61"/>
      <c r="W1" s="61"/>
      <c r="X1" s="61"/>
      <c r="Z1" s="61"/>
      <c r="AA1" s="61"/>
      <c r="AC1" s="61"/>
      <c r="AD1" s="61"/>
      <c r="AF1" s="61"/>
      <c r="AG1" s="61"/>
      <c r="AI1" s="61"/>
      <c r="AK1" s="61"/>
      <c r="AL1" s="61"/>
      <c r="AM1" s="61"/>
    </row>
    <row r="2" spans="1:39" ht="12.75">
      <c r="A2" s="43" t="s">
        <v>183</v>
      </c>
      <c r="F2" s="62"/>
      <c r="I2" s="63"/>
      <c r="K2" s="63"/>
      <c r="M2" s="61"/>
      <c r="O2" s="61"/>
      <c r="P2" s="61"/>
      <c r="Q2" s="61"/>
      <c r="S2" s="61"/>
      <c r="T2" s="61"/>
      <c r="W2" s="61"/>
      <c r="X2" s="61"/>
      <c r="Z2" s="61"/>
      <c r="AA2" s="61"/>
      <c r="AC2" s="61"/>
      <c r="AD2" s="61"/>
      <c r="AF2" s="61"/>
      <c r="AG2" s="61"/>
      <c r="AI2" s="61"/>
      <c r="AK2" s="61"/>
      <c r="AL2" s="61"/>
      <c r="AM2" s="61"/>
    </row>
    <row r="3" spans="1:39" s="65" customFormat="1" ht="12.75">
      <c r="A3" s="42" t="s">
        <v>173</v>
      </c>
      <c r="B3" s="66" t="s">
        <v>0</v>
      </c>
      <c r="C3" s="60"/>
      <c r="D3" s="67"/>
      <c r="E3" s="68" t="s">
        <v>2</v>
      </c>
      <c r="F3" s="62"/>
      <c r="G3" s="67"/>
      <c r="H3" s="66" t="s">
        <v>0</v>
      </c>
      <c r="J3" s="66" t="s">
        <v>0</v>
      </c>
      <c r="K3" s="71"/>
      <c r="L3" s="66" t="s">
        <v>4</v>
      </c>
    </row>
    <row r="4" spans="1:39">
      <c r="A4" s="64"/>
    </row>
    <row r="5" spans="1:39" s="65" customFormat="1">
      <c r="A5" s="70"/>
      <c r="B5" s="66"/>
      <c r="C5" s="351" t="s">
        <v>1</v>
      </c>
      <c r="D5" s="351"/>
      <c r="E5" s="351"/>
      <c r="F5" s="351"/>
      <c r="G5" s="351"/>
      <c r="H5" s="68"/>
      <c r="I5" s="96"/>
      <c r="J5" s="351" t="s">
        <v>172</v>
      </c>
      <c r="K5" s="351"/>
      <c r="L5" s="351"/>
      <c r="M5" s="351"/>
      <c r="N5" s="351"/>
      <c r="O5" s="66"/>
      <c r="P5" s="96"/>
      <c r="Q5" s="351" t="s">
        <v>1</v>
      </c>
      <c r="R5" s="351"/>
      <c r="S5" s="351"/>
      <c r="T5" s="351"/>
      <c r="U5" s="351"/>
      <c r="V5" s="108"/>
      <c r="W5" s="96"/>
      <c r="X5" s="351" t="s">
        <v>5</v>
      </c>
      <c r="Y5" s="351"/>
      <c r="Z5" s="351"/>
      <c r="AA5" s="351"/>
      <c r="AB5" s="351"/>
      <c r="AC5" s="66"/>
      <c r="AD5" s="66"/>
      <c r="AE5" s="67"/>
      <c r="AF5" s="66"/>
      <c r="AG5" s="66"/>
      <c r="AH5" s="67"/>
      <c r="AI5" s="66"/>
      <c r="AJ5" s="67"/>
      <c r="AK5" s="66"/>
      <c r="AL5" s="69"/>
      <c r="AM5" s="66" t="s">
        <v>4</v>
      </c>
    </row>
    <row r="6" spans="1:39" s="65" customFormat="1">
      <c r="A6" s="70"/>
      <c r="B6" s="66"/>
      <c r="C6" s="371" t="s">
        <v>125</v>
      </c>
      <c r="D6" s="371"/>
      <c r="E6" s="371"/>
      <c r="F6" s="371"/>
      <c r="G6" s="371"/>
      <c r="H6" s="68"/>
      <c r="I6" s="96"/>
      <c r="J6" s="371" t="s">
        <v>169</v>
      </c>
      <c r="K6" s="371"/>
      <c r="L6" s="371"/>
      <c r="M6" s="371"/>
      <c r="N6" s="371"/>
      <c r="O6" s="66"/>
      <c r="P6" s="96"/>
      <c r="Q6" s="371" t="s">
        <v>170</v>
      </c>
      <c r="R6" s="371"/>
      <c r="S6" s="371"/>
      <c r="T6" s="371"/>
      <c r="U6" s="371"/>
      <c r="V6" s="108"/>
      <c r="W6" s="96"/>
      <c r="X6" s="371" t="s">
        <v>127</v>
      </c>
      <c r="Y6" s="371"/>
      <c r="Z6" s="371"/>
      <c r="AA6" s="371"/>
      <c r="AB6" s="371"/>
      <c r="AC6" s="66"/>
      <c r="AD6" s="66"/>
      <c r="AE6" s="67"/>
      <c r="AF6" s="66"/>
      <c r="AG6" s="66"/>
      <c r="AH6" s="67"/>
      <c r="AI6" s="66"/>
      <c r="AJ6" s="67"/>
      <c r="AK6" s="66"/>
      <c r="AL6" s="69"/>
      <c r="AM6" s="66" t="s">
        <v>4</v>
      </c>
    </row>
    <row r="7" spans="1:39" s="65" customFormat="1">
      <c r="A7" s="70"/>
      <c r="B7" s="66"/>
      <c r="C7" s="351" t="s">
        <v>167</v>
      </c>
      <c r="D7" s="351"/>
      <c r="E7" s="351"/>
      <c r="F7" s="351"/>
      <c r="G7" s="351"/>
      <c r="H7" s="68"/>
      <c r="I7" s="96"/>
      <c r="J7" s="351" t="s">
        <v>168</v>
      </c>
      <c r="K7" s="351"/>
      <c r="L7" s="351"/>
      <c r="M7" s="351"/>
      <c r="N7" s="351"/>
      <c r="O7" s="66"/>
      <c r="P7" s="96"/>
      <c r="Q7" s="351" t="s">
        <v>168</v>
      </c>
      <c r="R7" s="351"/>
      <c r="S7" s="351"/>
      <c r="T7" s="351"/>
      <c r="U7" s="351"/>
      <c r="V7" s="108"/>
      <c r="W7" s="96"/>
      <c r="X7" s="351" t="s">
        <v>171</v>
      </c>
      <c r="Y7" s="351"/>
      <c r="Z7" s="351"/>
      <c r="AA7" s="351"/>
      <c r="AB7" s="351"/>
      <c r="AC7" s="66"/>
      <c r="AD7" s="351" t="s">
        <v>29</v>
      </c>
      <c r="AE7" s="351"/>
      <c r="AF7" s="351"/>
      <c r="AG7" s="351"/>
      <c r="AH7" s="351"/>
      <c r="AI7" s="66"/>
      <c r="AJ7" s="370" t="s">
        <v>30</v>
      </c>
      <c r="AK7" s="370"/>
      <c r="AL7" s="370"/>
      <c r="AM7" s="66" t="s">
        <v>4</v>
      </c>
    </row>
    <row r="8" spans="1:39" s="65" customFormat="1">
      <c r="A8" s="70"/>
      <c r="B8" s="66" t="s">
        <v>0</v>
      </c>
      <c r="C8" s="372" t="s">
        <v>24</v>
      </c>
      <c r="D8" s="372"/>
      <c r="E8" s="66" t="s">
        <v>0</v>
      </c>
      <c r="F8" s="372" t="s">
        <v>23</v>
      </c>
      <c r="G8" s="372"/>
      <c r="H8" s="158" t="s">
        <v>2</v>
      </c>
      <c r="I8" s="68" t="s">
        <v>2</v>
      </c>
      <c r="J8" s="372" t="s">
        <v>24</v>
      </c>
      <c r="K8" s="372"/>
      <c r="L8" s="66" t="s">
        <v>0</v>
      </c>
      <c r="M8" s="372" t="s">
        <v>23</v>
      </c>
      <c r="N8" s="372"/>
      <c r="O8" s="165"/>
      <c r="P8" s="96"/>
      <c r="Q8" s="372" t="s">
        <v>24</v>
      </c>
      <c r="R8" s="372"/>
      <c r="S8" s="66" t="s">
        <v>0</v>
      </c>
      <c r="T8" s="372" t="s">
        <v>23</v>
      </c>
      <c r="U8" s="372"/>
      <c r="V8" s="108"/>
      <c r="W8" s="96" t="s">
        <v>0</v>
      </c>
      <c r="X8" s="372" t="s">
        <v>24</v>
      </c>
      <c r="Y8" s="372"/>
      <c r="Z8" s="66" t="s">
        <v>0</v>
      </c>
      <c r="AA8" s="372" t="s">
        <v>23</v>
      </c>
      <c r="AB8" s="372"/>
      <c r="AC8" s="66" t="s">
        <v>0</v>
      </c>
      <c r="AD8" s="372" t="s">
        <v>24</v>
      </c>
      <c r="AE8" s="372"/>
      <c r="AF8" s="66" t="s">
        <v>0</v>
      </c>
      <c r="AG8" s="372" t="s">
        <v>23</v>
      </c>
      <c r="AH8" s="372"/>
      <c r="AI8" s="66" t="s">
        <v>0</v>
      </c>
      <c r="AJ8" s="159" t="s">
        <v>24</v>
      </c>
      <c r="AK8" s="66" t="s">
        <v>0</v>
      </c>
      <c r="AL8" s="160" t="s">
        <v>23</v>
      </c>
      <c r="AM8" s="66" t="s">
        <v>4</v>
      </c>
    </row>
    <row r="9" spans="1:39" s="65" customFormat="1">
      <c r="A9" s="72" t="s">
        <v>7</v>
      </c>
      <c r="B9" s="66"/>
      <c r="C9" s="373" t="s">
        <v>28</v>
      </c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4"/>
      <c r="Y9" s="374"/>
      <c r="Z9" s="374"/>
      <c r="AA9" s="374"/>
      <c r="AB9" s="374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6" t="s">
        <v>4</v>
      </c>
    </row>
    <row r="10" spans="1:39" s="82" customFormat="1">
      <c r="A10" s="74" t="s">
        <v>32</v>
      </c>
      <c r="B10" s="75"/>
      <c r="C10" s="75" t="s">
        <v>3</v>
      </c>
      <c r="D10" s="76">
        <v>232423</v>
      </c>
      <c r="E10" s="75"/>
      <c r="F10" s="75" t="s">
        <v>3</v>
      </c>
      <c r="G10" s="76">
        <v>201774</v>
      </c>
      <c r="H10" s="77"/>
      <c r="I10" s="100"/>
      <c r="J10" s="75" t="s">
        <v>3</v>
      </c>
      <c r="K10" s="76">
        <f t="shared" ref="K10:K15" si="0">R10+Y10</f>
        <v>181051</v>
      </c>
      <c r="L10" s="75"/>
      <c r="M10" s="75" t="s">
        <v>3</v>
      </c>
      <c r="N10" s="76">
        <f t="shared" ref="N10:N15" si="1">U10+AB10</f>
        <v>198182</v>
      </c>
      <c r="O10" s="75"/>
      <c r="P10" s="100"/>
      <c r="Q10" s="75" t="s">
        <v>3</v>
      </c>
      <c r="R10" s="76">
        <v>47868</v>
      </c>
      <c r="S10" s="75"/>
      <c r="T10" s="75" t="s">
        <v>3</v>
      </c>
      <c r="U10" s="76">
        <v>49724</v>
      </c>
      <c r="V10" s="76"/>
      <c r="W10" s="100"/>
      <c r="X10" s="75" t="s">
        <v>3</v>
      </c>
      <c r="Y10" s="76">
        <v>133183</v>
      </c>
      <c r="Z10" s="75"/>
      <c r="AA10" s="75" t="s">
        <v>3</v>
      </c>
      <c r="AB10" s="76">
        <v>148458</v>
      </c>
      <c r="AC10" s="75"/>
      <c r="AD10" s="75" t="s">
        <v>3</v>
      </c>
      <c r="AE10" s="76">
        <f t="shared" ref="AE10:AE15" si="2">D10-K10</f>
        <v>51372</v>
      </c>
      <c r="AF10" s="75"/>
      <c r="AG10" s="75" t="s">
        <v>3</v>
      </c>
      <c r="AH10" s="76">
        <f t="shared" ref="AH10:AH15" si="3">G10-N10</f>
        <v>3592</v>
      </c>
      <c r="AI10" s="75" t="s">
        <v>4</v>
      </c>
      <c r="AJ10" s="78">
        <f>(AE10/K10)*100</f>
        <v>28.374325466305073</v>
      </c>
      <c r="AK10" s="75" t="s">
        <v>26</v>
      </c>
      <c r="AL10" s="78">
        <f t="shared" ref="AL10:AL16" si="4">(AH10/N10)*100</f>
        <v>1.8124754013987145</v>
      </c>
      <c r="AM10" s="75" t="s">
        <v>26</v>
      </c>
    </row>
    <row r="11" spans="1:39" s="82" customFormat="1">
      <c r="A11" s="74" t="s">
        <v>33</v>
      </c>
      <c r="B11" s="75"/>
      <c r="C11" s="75" t="s">
        <v>4</v>
      </c>
      <c r="D11" s="76">
        <v>141343</v>
      </c>
      <c r="E11" s="75"/>
      <c r="F11" s="75" t="s">
        <v>4</v>
      </c>
      <c r="G11" s="76">
        <v>20811</v>
      </c>
      <c r="H11" s="77"/>
      <c r="I11" s="100"/>
      <c r="J11" s="75" t="s">
        <v>4</v>
      </c>
      <c r="K11" s="76">
        <f t="shared" si="0"/>
        <v>119217</v>
      </c>
      <c r="L11" s="75"/>
      <c r="M11" s="75" t="s">
        <v>4</v>
      </c>
      <c r="N11" s="76">
        <f t="shared" si="1"/>
        <v>20439</v>
      </c>
      <c r="O11" s="75"/>
      <c r="P11" s="100"/>
      <c r="Q11" s="75" t="s">
        <v>4</v>
      </c>
      <c r="R11" s="76">
        <v>31976</v>
      </c>
      <c r="S11" s="75"/>
      <c r="T11" s="75" t="s">
        <v>4</v>
      </c>
      <c r="U11" s="76">
        <v>5228</v>
      </c>
      <c r="V11" s="76"/>
      <c r="W11" s="100"/>
      <c r="X11" s="75" t="s">
        <v>4</v>
      </c>
      <c r="Y11" s="76">
        <v>87241</v>
      </c>
      <c r="Z11" s="75"/>
      <c r="AA11" s="75" t="s">
        <v>4</v>
      </c>
      <c r="AB11" s="76">
        <v>15211</v>
      </c>
      <c r="AC11" s="75"/>
      <c r="AD11" s="75" t="s">
        <v>4</v>
      </c>
      <c r="AE11" s="76">
        <f t="shared" si="2"/>
        <v>22126</v>
      </c>
      <c r="AF11" s="75"/>
      <c r="AG11" s="75" t="s">
        <v>4</v>
      </c>
      <c r="AH11" s="76">
        <f t="shared" si="3"/>
        <v>372</v>
      </c>
      <c r="AI11" s="75" t="s">
        <v>4</v>
      </c>
      <c r="AJ11" s="78">
        <f>(AE11/K11)*100</f>
        <v>18.55943363782011</v>
      </c>
      <c r="AK11" s="75" t="s">
        <v>26</v>
      </c>
      <c r="AL11" s="78">
        <f t="shared" si="4"/>
        <v>1.8200499045941583</v>
      </c>
      <c r="AM11" s="75" t="s">
        <v>26</v>
      </c>
    </row>
    <row r="12" spans="1:39" s="82" customFormat="1">
      <c r="A12" s="74" t="s">
        <v>34</v>
      </c>
      <c r="B12" s="75"/>
      <c r="C12" s="75" t="s">
        <v>4</v>
      </c>
      <c r="D12" s="76">
        <v>38515</v>
      </c>
      <c r="E12" s="75"/>
      <c r="F12" s="75" t="s">
        <v>4</v>
      </c>
      <c r="G12" s="76">
        <v>8397</v>
      </c>
      <c r="H12" s="77"/>
      <c r="I12" s="100"/>
      <c r="J12" s="75" t="s">
        <v>4</v>
      </c>
      <c r="K12" s="76">
        <f t="shared" si="0"/>
        <v>34443</v>
      </c>
      <c r="L12" s="75"/>
      <c r="M12" s="75" t="s">
        <v>4</v>
      </c>
      <c r="N12" s="76">
        <f t="shared" si="1"/>
        <v>6496</v>
      </c>
      <c r="O12" s="75"/>
      <c r="P12" s="100"/>
      <c r="Q12" s="75" t="s">
        <v>4</v>
      </c>
      <c r="R12" s="76">
        <v>10949</v>
      </c>
      <c r="S12" s="75"/>
      <c r="T12" s="75" t="s">
        <v>4</v>
      </c>
      <c r="U12" s="76">
        <v>1643</v>
      </c>
      <c r="V12" s="76"/>
      <c r="W12" s="100"/>
      <c r="X12" s="75" t="s">
        <v>4</v>
      </c>
      <c r="Y12" s="76">
        <v>23494</v>
      </c>
      <c r="Z12" s="75"/>
      <c r="AA12" s="75" t="s">
        <v>4</v>
      </c>
      <c r="AB12" s="76">
        <v>4853</v>
      </c>
      <c r="AC12" s="75"/>
      <c r="AD12" s="75" t="s">
        <v>4</v>
      </c>
      <c r="AE12" s="76">
        <f t="shared" si="2"/>
        <v>4072</v>
      </c>
      <c r="AF12" s="75"/>
      <c r="AG12" s="75" t="s">
        <v>4</v>
      </c>
      <c r="AH12" s="76">
        <f t="shared" si="3"/>
        <v>1901</v>
      </c>
      <c r="AI12" s="75" t="s">
        <v>4</v>
      </c>
      <c r="AJ12" s="78">
        <f>(AE12/K12)*100</f>
        <v>11.822431263246523</v>
      </c>
      <c r="AK12" s="75" t="s">
        <v>26</v>
      </c>
      <c r="AL12" s="78">
        <f t="shared" si="4"/>
        <v>29.264162561576356</v>
      </c>
      <c r="AM12" s="75" t="s">
        <v>26</v>
      </c>
    </row>
    <row r="13" spans="1:39" s="82" customFormat="1">
      <c r="A13" s="74" t="s">
        <v>35</v>
      </c>
      <c r="B13" s="75"/>
      <c r="C13" s="75" t="s">
        <v>4</v>
      </c>
      <c r="D13" s="76">
        <v>25461</v>
      </c>
      <c r="E13" s="75"/>
      <c r="F13" s="75" t="s">
        <v>4</v>
      </c>
      <c r="G13" s="76">
        <v>14931</v>
      </c>
      <c r="H13" s="77"/>
      <c r="I13" s="100"/>
      <c r="J13" s="75" t="s">
        <v>4</v>
      </c>
      <c r="K13" s="76">
        <f t="shared" si="0"/>
        <v>20843</v>
      </c>
      <c r="L13" s="75"/>
      <c r="M13" s="75" t="s">
        <v>4</v>
      </c>
      <c r="N13" s="76">
        <f t="shared" si="1"/>
        <v>13898</v>
      </c>
      <c r="O13" s="75"/>
      <c r="P13" s="100"/>
      <c r="Q13" s="75" t="s">
        <v>4</v>
      </c>
      <c r="R13" s="76">
        <v>6040</v>
      </c>
      <c r="S13" s="75"/>
      <c r="T13" s="75" t="s">
        <v>4</v>
      </c>
      <c r="U13" s="76">
        <v>3453</v>
      </c>
      <c r="V13" s="76"/>
      <c r="W13" s="100"/>
      <c r="X13" s="75" t="s">
        <v>4</v>
      </c>
      <c r="Y13" s="76">
        <v>14803</v>
      </c>
      <c r="Z13" s="75"/>
      <c r="AA13" s="75" t="s">
        <v>4</v>
      </c>
      <c r="AB13" s="76">
        <v>10445</v>
      </c>
      <c r="AC13" s="75"/>
      <c r="AD13" s="75" t="s">
        <v>4</v>
      </c>
      <c r="AE13" s="76">
        <f t="shared" si="2"/>
        <v>4618</v>
      </c>
      <c r="AF13" s="75"/>
      <c r="AG13" s="75" t="s">
        <v>4</v>
      </c>
      <c r="AH13" s="76">
        <f t="shared" si="3"/>
        <v>1033</v>
      </c>
      <c r="AI13" s="75" t="s">
        <v>4</v>
      </c>
      <c r="AJ13" s="78">
        <f>(AE13/K13)*100</f>
        <v>22.156119560523919</v>
      </c>
      <c r="AK13" s="75" t="s">
        <v>26</v>
      </c>
      <c r="AL13" s="78">
        <f t="shared" si="4"/>
        <v>7.4327241329687723</v>
      </c>
      <c r="AM13" s="75" t="s">
        <v>26</v>
      </c>
    </row>
    <row r="14" spans="1:39" s="82" customFormat="1">
      <c r="A14" s="74" t="s">
        <v>27</v>
      </c>
      <c r="B14" s="75"/>
      <c r="C14" s="75" t="s">
        <v>4</v>
      </c>
      <c r="D14" s="76">
        <v>0</v>
      </c>
      <c r="E14" s="75"/>
      <c r="F14" s="75" t="s">
        <v>4</v>
      </c>
      <c r="G14" s="76">
        <v>70722</v>
      </c>
      <c r="H14" s="77"/>
      <c r="I14" s="100"/>
      <c r="J14" s="75" t="s">
        <v>4</v>
      </c>
      <c r="K14" s="76">
        <f t="shared" si="0"/>
        <v>0</v>
      </c>
      <c r="L14" s="75"/>
      <c r="M14" s="75" t="s">
        <v>4</v>
      </c>
      <c r="N14" s="76">
        <f t="shared" si="1"/>
        <v>63792</v>
      </c>
      <c r="O14" s="75"/>
      <c r="P14" s="100"/>
      <c r="Q14" s="75" t="s">
        <v>4</v>
      </c>
      <c r="R14" s="76">
        <v>0</v>
      </c>
      <c r="S14" s="75"/>
      <c r="T14" s="75" t="s">
        <v>4</v>
      </c>
      <c r="U14" s="76">
        <v>16733</v>
      </c>
      <c r="V14" s="76"/>
      <c r="W14" s="100"/>
      <c r="X14" s="75" t="s">
        <v>4</v>
      </c>
      <c r="Y14" s="76">
        <v>0</v>
      </c>
      <c r="Z14" s="75"/>
      <c r="AA14" s="75" t="s">
        <v>4</v>
      </c>
      <c r="AB14" s="76">
        <v>47059</v>
      </c>
      <c r="AC14" s="75"/>
      <c r="AD14" s="75" t="s">
        <v>4</v>
      </c>
      <c r="AE14" s="76">
        <f t="shared" si="2"/>
        <v>0</v>
      </c>
      <c r="AF14" s="75"/>
      <c r="AG14" s="75" t="s">
        <v>4</v>
      </c>
      <c r="AH14" s="76">
        <f t="shared" si="3"/>
        <v>6930</v>
      </c>
      <c r="AI14" s="75" t="s">
        <v>4</v>
      </c>
      <c r="AJ14" s="78">
        <v>0</v>
      </c>
      <c r="AK14" s="75" t="s">
        <v>4</v>
      </c>
      <c r="AL14" s="78">
        <f t="shared" si="4"/>
        <v>10.863431151241535</v>
      </c>
      <c r="AM14" s="75" t="s">
        <v>26</v>
      </c>
    </row>
    <row r="15" spans="1:39" s="82" customFormat="1">
      <c r="A15" s="74" t="s">
        <v>9</v>
      </c>
      <c r="B15" s="75"/>
      <c r="C15" s="109" t="s">
        <v>4</v>
      </c>
      <c r="D15" s="111">
        <v>0</v>
      </c>
      <c r="E15" s="75"/>
      <c r="F15" s="109" t="s">
        <v>4</v>
      </c>
      <c r="G15" s="111">
        <v>21189</v>
      </c>
      <c r="H15" s="77"/>
      <c r="I15" s="100"/>
      <c r="J15" s="109" t="s">
        <v>4</v>
      </c>
      <c r="K15" s="111">
        <f t="shared" si="0"/>
        <v>40</v>
      </c>
      <c r="L15" s="75"/>
      <c r="M15" s="109" t="s">
        <v>4</v>
      </c>
      <c r="N15" s="111">
        <f t="shared" si="1"/>
        <v>26007</v>
      </c>
      <c r="O15" s="75"/>
      <c r="P15" s="100"/>
      <c r="Q15" s="109" t="s">
        <v>4</v>
      </c>
      <c r="R15" s="111">
        <v>0</v>
      </c>
      <c r="S15" s="75"/>
      <c r="T15" s="109" t="s">
        <v>4</v>
      </c>
      <c r="U15" s="111">
        <v>5023</v>
      </c>
      <c r="V15" s="110"/>
      <c r="W15" s="100"/>
      <c r="X15" s="109" t="s">
        <v>4</v>
      </c>
      <c r="Y15" s="111">
        <v>40</v>
      </c>
      <c r="Z15" s="75"/>
      <c r="AA15" s="109" t="s">
        <v>4</v>
      </c>
      <c r="AB15" s="111">
        <v>20984</v>
      </c>
      <c r="AC15" s="75"/>
      <c r="AD15" s="109" t="s">
        <v>4</v>
      </c>
      <c r="AE15" s="76">
        <f t="shared" si="2"/>
        <v>-40</v>
      </c>
      <c r="AF15" s="75"/>
      <c r="AG15" s="109" t="s">
        <v>4</v>
      </c>
      <c r="AH15" s="76">
        <f t="shared" si="3"/>
        <v>-4818</v>
      </c>
      <c r="AI15" s="75" t="s">
        <v>4</v>
      </c>
      <c r="AJ15" s="78">
        <f>(AE15/K15)*100</f>
        <v>-100</v>
      </c>
      <c r="AK15" s="75" t="s">
        <v>26</v>
      </c>
      <c r="AL15" s="78">
        <f t="shared" si="4"/>
        <v>-18.525781520359903</v>
      </c>
      <c r="AM15" s="75" t="s">
        <v>26</v>
      </c>
    </row>
    <row r="16" spans="1:39" s="82" customFormat="1" ht="9.75" thickBot="1">
      <c r="A16" s="74" t="s">
        <v>10</v>
      </c>
      <c r="B16" s="75"/>
      <c r="C16" s="162" t="s">
        <v>3</v>
      </c>
      <c r="D16" s="163">
        <f>SUM(D10:D15)</f>
        <v>437742</v>
      </c>
      <c r="E16" s="75"/>
      <c r="F16" s="162" t="s">
        <v>3</v>
      </c>
      <c r="G16" s="163">
        <f>SUM(G10:G15)</f>
        <v>337824</v>
      </c>
      <c r="H16" s="77"/>
      <c r="I16" s="100"/>
      <c r="J16" s="162" t="s">
        <v>3</v>
      </c>
      <c r="K16" s="163">
        <f>SUM(K10:K15)</f>
        <v>355594</v>
      </c>
      <c r="L16" s="75"/>
      <c r="M16" s="162" t="s">
        <v>3</v>
      </c>
      <c r="N16" s="163">
        <f>SUM(N10:N15)</f>
        <v>328814</v>
      </c>
      <c r="O16" s="75"/>
      <c r="P16" s="100"/>
      <c r="Q16" s="162" t="s">
        <v>3</v>
      </c>
      <c r="R16" s="163">
        <f>SUM(R10:R15)</f>
        <v>96833</v>
      </c>
      <c r="S16" s="75"/>
      <c r="T16" s="162" t="s">
        <v>3</v>
      </c>
      <c r="U16" s="163">
        <f>SUM(U10:U15)</f>
        <v>81804</v>
      </c>
      <c r="V16" s="110"/>
      <c r="W16" s="100"/>
      <c r="X16" s="162" t="s">
        <v>3</v>
      </c>
      <c r="Y16" s="163">
        <f>SUM(Y10:Y15)</f>
        <v>258761</v>
      </c>
      <c r="Z16" s="75"/>
      <c r="AA16" s="162" t="s">
        <v>3</v>
      </c>
      <c r="AB16" s="163">
        <f>SUM(AB10:AB15)</f>
        <v>247010</v>
      </c>
      <c r="AC16" s="75"/>
      <c r="AD16" s="162" t="s">
        <v>3</v>
      </c>
      <c r="AE16" s="152">
        <f>SUM(AE10:AE15)</f>
        <v>82148</v>
      </c>
      <c r="AF16" s="75"/>
      <c r="AG16" s="162" t="s">
        <v>3</v>
      </c>
      <c r="AH16" s="152">
        <f>SUM(AH10:AH15)</f>
        <v>9010</v>
      </c>
      <c r="AI16" s="75" t="s">
        <v>4</v>
      </c>
      <c r="AJ16" s="164">
        <f>(AE16/K16)*100</f>
        <v>23.10162713656586</v>
      </c>
      <c r="AK16" s="75" t="s">
        <v>26</v>
      </c>
      <c r="AL16" s="164">
        <f t="shared" si="4"/>
        <v>2.7401509668079824</v>
      </c>
      <c r="AM16" s="75" t="s">
        <v>26</v>
      </c>
    </row>
    <row r="17" ht="9.75" thickTop="1"/>
  </sheetData>
  <mergeCells count="25">
    <mergeCell ref="X8:Y8"/>
    <mergeCell ref="AA8:AB8"/>
    <mergeCell ref="AD8:AE8"/>
    <mergeCell ref="AG8:AH8"/>
    <mergeCell ref="C9:AB9"/>
    <mergeCell ref="C8:D8"/>
    <mergeCell ref="F8:G8"/>
    <mergeCell ref="J8:K8"/>
    <mergeCell ref="M8:N8"/>
    <mergeCell ref="Q8:R8"/>
    <mergeCell ref="T8:U8"/>
    <mergeCell ref="AJ7:AL7"/>
    <mergeCell ref="C5:G5"/>
    <mergeCell ref="J5:N5"/>
    <mergeCell ref="Q5:U5"/>
    <mergeCell ref="X5:AB5"/>
    <mergeCell ref="C6:G6"/>
    <mergeCell ref="J6:N6"/>
    <mergeCell ref="Q6:U6"/>
    <mergeCell ref="X6:AB6"/>
    <mergeCell ref="C7:G7"/>
    <mergeCell ref="J7:N7"/>
    <mergeCell ref="Q7:U7"/>
    <mergeCell ref="X7:AB7"/>
    <mergeCell ref="AD7:AH7"/>
  </mergeCells>
  <hyperlinks>
    <hyperlink ref="A1" location="PR_SelectFinancialResults" display="PR_SelectFinancialResults" xr:uid="{00000000-0004-0000-0D00-000000000000}"/>
  </hyperlinks>
  <pageMargins left="0.7" right="0.7" top="0.75" bottom="0.75" header="0.3" footer="0.3"/>
  <pageSetup scale="52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>
      <selection activeCell="C14" sqref="C14"/>
    </sheetView>
  </sheetViews>
  <sheetFormatPr defaultRowHeight="9"/>
  <cols>
    <col min="1" max="1" width="45.42578125" style="20" bestFit="1" customWidth="1"/>
    <col min="2" max="2" width="1.7109375" style="6" customWidth="1"/>
    <col min="3" max="3" width="10.7109375" style="6" customWidth="1"/>
    <col min="4" max="4" width="1.7109375" style="20" customWidth="1"/>
    <col min="5" max="5" width="10.7109375" style="6" customWidth="1"/>
    <col min="6" max="6" width="1.7109375" style="6" customWidth="1"/>
    <col min="7" max="7" width="10.7109375" style="20" customWidth="1"/>
    <col min="8" max="9" width="10.7109375" style="6" customWidth="1"/>
    <col min="10" max="10" width="10.7109375" style="20" customWidth="1"/>
    <col min="11" max="12" width="10.7109375" style="6" customWidth="1"/>
    <col min="13" max="13" width="10.7109375" style="205" customWidth="1"/>
    <col min="14" max="15" width="10.7109375" style="6" customWidth="1"/>
    <col min="16" max="16" width="10.7109375" style="205" customWidth="1"/>
    <col min="17" max="17" width="10.7109375" style="6" customWidth="1"/>
    <col min="18" max="18" width="10.7109375" style="20" customWidth="1"/>
    <col min="19" max="16384" width="9.140625" style="20"/>
  </cols>
  <sheetData>
    <row r="1" spans="1:17" ht="15.75">
      <c r="A1" s="41" t="s">
        <v>120</v>
      </c>
      <c r="F1" s="204"/>
      <c r="I1" s="205"/>
      <c r="J1" s="6"/>
      <c r="K1" s="205"/>
      <c r="M1" s="20"/>
      <c r="N1" s="20"/>
      <c r="O1" s="20"/>
      <c r="P1" s="20"/>
      <c r="Q1" s="20"/>
    </row>
    <row r="2" spans="1:17" ht="12.75">
      <c r="A2" s="43" t="s">
        <v>184</v>
      </c>
      <c r="F2" s="204"/>
      <c r="I2" s="205"/>
      <c r="J2" s="6"/>
      <c r="K2" s="205"/>
      <c r="M2" s="20"/>
      <c r="N2" s="20"/>
      <c r="O2" s="20"/>
      <c r="P2" s="20"/>
      <c r="Q2" s="20"/>
    </row>
    <row r="3" spans="1:17" s="117" customFormat="1" ht="12.75">
      <c r="A3" s="42" t="s">
        <v>257</v>
      </c>
      <c r="B3" s="118" t="s">
        <v>0</v>
      </c>
      <c r="C3" s="6"/>
      <c r="D3" s="206"/>
      <c r="E3" s="24" t="s">
        <v>2</v>
      </c>
      <c r="F3" s="204"/>
      <c r="G3" s="206"/>
      <c r="H3" s="118" t="s">
        <v>0</v>
      </c>
      <c r="J3" s="118" t="s">
        <v>0</v>
      </c>
      <c r="K3" s="120"/>
      <c r="L3" s="118" t="s">
        <v>4</v>
      </c>
    </row>
    <row r="6" spans="1:17">
      <c r="A6" s="291"/>
      <c r="B6" s="291"/>
      <c r="C6" s="375" t="s">
        <v>287</v>
      </c>
      <c r="D6" s="375"/>
      <c r="E6" s="375"/>
      <c r="F6" s="293"/>
      <c r="G6" s="293" t="s">
        <v>57</v>
      </c>
    </row>
    <row r="7" spans="1:17">
      <c r="A7" s="291"/>
      <c r="B7" s="291"/>
      <c r="C7" s="294">
        <v>2020</v>
      </c>
      <c r="D7" s="294"/>
      <c r="E7" s="294">
        <v>2019</v>
      </c>
      <c r="F7" s="293"/>
      <c r="G7" s="294" t="s">
        <v>30</v>
      </c>
    </row>
    <row r="8" spans="1:17" s="298" customFormat="1">
      <c r="A8" s="292" t="s">
        <v>32</v>
      </c>
      <c r="B8" s="292"/>
      <c r="C8" s="292">
        <v>2.0499999999999998</v>
      </c>
      <c r="D8" s="292"/>
      <c r="E8" s="292">
        <v>2.0299999999999998</v>
      </c>
      <c r="F8" s="292"/>
      <c r="G8" s="296">
        <v>1.4E-2</v>
      </c>
      <c r="H8" s="297"/>
      <c r="I8" s="297"/>
      <c r="K8" s="297"/>
      <c r="L8" s="297"/>
      <c r="M8" s="299"/>
      <c r="N8" s="297"/>
      <c r="O8" s="297"/>
      <c r="P8" s="299"/>
      <c r="Q8" s="297"/>
    </row>
    <row r="9" spans="1:17">
      <c r="A9" s="291" t="s">
        <v>218</v>
      </c>
      <c r="B9" s="291"/>
      <c r="C9" s="291">
        <v>1.82</v>
      </c>
      <c r="D9" s="291"/>
      <c r="E9" s="291">
        <v>2.02</v>
      </c>
      <c r="F9" s="291"/>
      <c r="G9" s="295">
        <v>-0.10199999999999999</v>
      </c>
    </row>
    <row r="10" spans="1:17">
      <c r="A10" s="291" t="s">
        <v>219</v>
      </c>
      <c r="B10" s="291"/>
      <c r="C10" s="291">
        <v>2.42</v>
      </c>
      <c r="D10" s="291"/>
      <c r="E10" s="291">
        <v>2.0299999999999998</v>
      </c>
      <c r="F10" s="291"/>
      <c r="G10" s="295">
        <v>0.191</v>
      </c>
    </row>
    <row r="11" spans="1:17">
      <c r="A11" s="291" t="s">
        <v>220</v>
      </c>
      <c r="B11" s="291"/>
      <c r="C11" s="291">
        <v>3.47</v>
      </c>
      <c r="D11" s="291"/>
      <c r="E11" s="307">
        <v>2.63</v>
      </c>
      <c r="F11" s="291"/>
      <c r="G11" s="295">
        <v>0.32300000000000001</v>
      </c>
    </row>
    <row r="12" spans="1:17">
      <c r="A12" s="291" t="s">
        <v>293</v>
      </c>
      <c r="B12" s="291"/>
      <c r="C12" s="291">
        <v>0.17</v>
      </c>
      <c r="D12" s="291"/>
      <c r="E12" s="291">
        <v>0.18</v>
      </c>
      <c r="F12" s="291"/>
      <c r="G12" s="295">
        <v>-6.7000000000000004E-2</v>
      </c>
    </row>
    <row r="13" spans="1:17">
      <c r="A13" s="291"/>
      <c r="B13" s="291"/>
      <c r="C13" s="291"/>
      <c r="D13" s="291"/>
      <c r="E13" s="291"/>
      <c r="F13" s="291"/>
      <c r="G13" s="295"/>
    </row>
    <row r="14" spans="1:17" s="298" customFormat="1">
      <c r="A14" s="292" t="s">
        <v>33</v>
      </c>
      <c r="B14" s="292"/>
      <c r="C14" s="292">
        <v>47.52</v>
      </c>
      <c r="D14" s="292"/>
      <c r="E14" s="292">
        <v>46.17</v>
      </c>
      <c r="F14" s="292"/>
      <c r="G14" s="296">
        <v>2.9000000000000001E-2</v>
      </c>
      <c r="H14" s="297"/>
      <c r="I14" s="297"/>
      <c r="K14" s="297"/>
      <c r="L14" s="297"/>
      <c r="M14" s="299"/>
      <c r="N14" s="297"/>
      <c r="O14" s="297"/>
      <c r="P14" s="299"/>
      <c r="Q14" s="297"/>
    </row>
    <row r="15" spans="1:17">
      <c r="A15" s="291" t="s">
        <v>294</v>
      </c>
      <c r="B15" s="291"/>
      <c r="C15" s="307">
        <v>129.27000000000001</v>
      </c>
      <c r="D15" s="291"/>
      <c r="E15" s="291">
        <v>133.93</v>
      </c>
      <c r="F15" s="291"/>
      <c r="G15" s="295">
        <v>-3.5000000000000003E-2</v>
      </c>
    </row>
    <row r="16" spans="1:17">
      <c r="A16" s="291" t="s">
        <v>221</v>
      </c>
      <c r="B16" s="291"/>
      <c r="C16" s="291">
        <v>7.55</v>
      </c>
      <c r="D16" s="291"/>
      <c r="E16" s="291">
        <v>7.32</v>
      </c>
      <c r="F16" s="291"/>
      <c r="G16" s="295">
        <v>3.2000000000000001E-2</v>
      </c>
    </row>
    <row r="17" spans="1:17">
      <c r="A17" s="291"/>
      <c r="B17" s="291"/>
      <c r="C17" s="291"/>
      <c r="D17" s="291"/>
      <c r="E17" s="291"/>
      <c r="F17" s="291"/>
      <c r="G17" s="295"/>
    </row>
    <row r="18" spans="1:17" s="298" customFormat="1">
      <c r="A18" s="292" t="s">
        <v>34</v>
      </c>
      <c r="B18" s="292"/>
      <c r="C18" s="292">
        <v>15.38</v>
      </c>
      <c r="D18" s="292"/>
      <c r="E18" s="292">
        <v>16.12</v>
      </c>
      <c r="F18" s="292"/>
      <c r="G18" s="296">
        <v>-4.5999999999999999E-2</v>
      </c>
      <c r="H18" s="297"/>
      <c r="I18" s="297"/>
      <c r="K18" s="297"/>
      <c r="L18" s="297"/>
      <c r="M18" s="299"/>
      <c r="N18" s="297"/>
      <c r="O18" s="297"/>
      <c r="P18" s="299"/>
      <c r="Q18" s="297"/>
    </row>
    <row r="19" spans="1:17">
      <c r="A19" s="291" t="s">
        <v>222</v>
      </c>
      <c r="B19" s="291"/>
      <c r="C19" s="291">
        <v>22.39</v>
      </c>
      <c r="D19" s="291"/>
      <c r="E19" s="307">
        <v>24.8</v>
      </c>
      <c r="F19" s="291"/>
      <c r="G19" s="295">
        <v>-9.7000000000000003E-2</v>
      </c>
    </row>
    <row r="20" spans="1:17">
      <c r="A20" s="291" t="s">
        <v>223</v>
      </c>
      <c r="B20" s="291"/>
      <c r="C20" s="291">
        <v>6.79</v>
      </c>
      <c r="D20" s="291"/>
      <c r="E20" s="291">
        <v>7.23</v>
      </c>
      <c r="F20" s="291"/>
      <c r="G20" s="295">
        <v>-0.06</v>
      </c>
    </row>
    <row r="21" spans="1:17">
      <c r="A21" s="291"/>
      <c r="B21" s="291"/>
      <c r="C21" s="291"/>
      <c r="D21" s="291"/>
      <c r="E21" s="291"/>
      <c r="F21" s="291"/>
      <c r="G21" s="295"/>
    </row>
    <row r="22" spans="1:17" s="298" customFormat="1">
      <c r="A22" s="292" t="s">
        <v>224</v>
      </c>
      <c r="B22" s="292"/>
      <c r="C22" s="292">
        <v>0.31</v>
      </c>
      <c r="D22" s="292"/>
      <c r="E22" s="292">
        <v>0.47</v>
      </c>
      <c r="F22" s="292"/>
      <c r="G22" s="296">
        <v>-0.34699999999999998</v>
      </c>
      <c r="H22" s="297"/>
      <c r="I22" s="297"/>
      <c r="K22" s="297"/>
      <c r="L22" s="297"/>
      <c r="M22" s="299"/>
      <c r="N22" s="297"/>
      <c r="O22" s="297"/>
      <c r="P22" s="299"/>
      <c r="Q22" s="297"/>
    </row>
    <row r="23" spans="1:17">
      <c r="A23" s="291"/>
      <c r="B23" s="291"/>
      <c r="C23" s="291"/>
      <c r="D23" s="291"/>
      <c r="E23" s="291"/>
      <c r="F23" s="291"/>
      <c r="G23" s="295"/>
    </row>
    <row r="24" spans="1:17" s="298" customFormat="1">
      <c r="A24" s="292" t="s">
        <v>74</v>
      </c>
      <c r="B24" s="292"/>
      <c r="C24" s="292">
        <v>2.5099999999999998</v>
      </c>
      <c r="D24" s="292"/>
      <c r="E24" s="308">
        <v>2.59</v>
      </c>
      <c r="F24" s="292"/>
      <c r="G24" s="296">
        <v>-3.2000000000000001E-2</v>
      </c>
      <c r="H24" s="297"/>
      <c r="I24" s="297"/>
      <c r="K24" s="297"/>
      <c r="L24" s="297"/>
      <c r="M24" s="299"/>
      <c r="N24" s="297"/>
      <c r="O24" s="297"/>
      <c r="P24" s="299"/>
      <c r="Q24" s="297"/>
    </row>
    <row r="25" spans="1:17" s="298" customFormat="1">
      <c r="A25" s="292" t="s">
        <v>295</v>
      </c>
      <c r="B25" s="292"/>
      <c r="C25" s="308">
        <v>2.7</v>
      </c>
      <c r="D25" s="292"/>
      <c r="E25" s="292">
        <v>2.76</v>
      </c>
      <c r="F25" s="292"/>
      <c r="G25" s="296">
        <v>-2.1999999999999999E-2</v>
      </c>
      <c r="H25" s="297"/>
      <c r="I25" s="297"/>
      <c r="K25" s="297"/>
      <c r="L25" s="297"/>
      <c r="M25" s="299"/>
      <c r="N25" s="297"/>
      <c r="O25" s="297"/>
      <c r="P25" s="299"/>
      <c r="Q25" s="297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42"/>
  <sheetViews>
    <sheetView zoomScale="80" zoomScaleNormal="80" workbookViewId="0">
      <selection activeCell="H12" sqref="H12"/>
    </sheetView>
  </sheetViews>
  <sheetFormatPr defaultRowHeight="15"/>
  <cols>
    <col min="1" max="1" width="12.5703125" style="35" customWidth="1"/>
    <col min="2" max="2" width="27.140625" style="35" customWidth="1"/>
    <col min="3" max="3" width="14.28515625" style="35" customWidth="1"/>
    <col min="4" max="4" width="17.85546875" style="35" customWidth="1"/>
    <col min="5" max="5" width="14.28515625" style="35" customWidth="1"/>
    <col min="6" max="6" width="17.85546875" style="35" customWidth="1"/>
    <col min="7" max="16384" width="9.140625" style="35"/>
  </cols>
  <sheetData>
    <row r="1" spans="1:18" ht="15.75">
      <c r="A1" s="41" t="s">
        <v>120</v>
      </c>
    </row>
    <row r="2" spans="1:18">
      <c r="A2" s="44" t="s">
        <v>188</v>
      </c>
    </row>
    <row r="3" spans="1:18" s="36" customFormat="1">
      <c r="A3" s="309" t="s">
        <v>257</v>
      </c>
      <c r="C3" s="376"/>
      <c r="D3" s="376"/>
      <c r="E3" s="376"/>
      <c r="F3" s="376"/>
      <c r="G3" s="376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</row>
    <row r="4" spans="1:18">
      <c r="A4" s="36"/>
      <c r="B4" s="36"/>
      <c r="C4" s="36"/>
      <c r="D4" s="36"/>
      <c r="E4" s="36"/>
      <c r="F4" s="36"/>
      <c r="G4" s="36"/>
    </row>
    <row r="5" spans="1:18">
      <c r="A5" s="47"/>
      <c r="B5" s="47"/>
      <c r="C5" s="377" t="s">
        <v>297</v>
      </c>
      <c r="D5" s="378"/>
      <c r="E5" s="377" t="s">
        <v>296</v>
      </c>
      <c r="F5" s="378"/>
      <c r="G5" s="48" t="s">
        <v>57</v>
      </c>
    </row>
    <row r="6" spans="1:18">
      <c r="A6" s="49" t="s">
        <v>96</v>
      </c>
      <c r="B6" s="49" t="s">
        <v>97</v>
      </c>
      <c r="C6" s="300" t="s">
        <v>98</v>
      </c>
      <c r="D6" s="301" t="s">
        <v>99</v>
      </c>
      <c r="E6" s="50" t="s">
        <v>98</v>
      </c>
      <c r="F6" s="51" t="s">
        <v>99</v>
      </c>
      <c r="G6" s="52" t="s">
        <v>36</v>
      </c>
    </row>
    <row r="7" spans="1:18">
      <c r="A7" s="382" t="s">
        <v>32</v>
      </c>
      <c r="B7" s="53" t="s">
        <v>100</v>
      </c>
      <c r="C7" s="181">
        <v>327865</v>
      </c>
      <c r="D7" s="182">
        <v>20382030</v>
      </c>
      <c r="E7" s="181">
        <v>267714</v>
      </c>
      <c r="F7" s="182">
        <v>16639296</v>
      </c>
      <c r="G7" s="302">
        <v>0.22470000000000001</v>
      </c>
    </row>
    <row r="8" spans="1:18">
      <c r="A8" s="383"/>
      <c r="B8" s="54" t="s">
        <v>101</v>
      </c>
      <c r="C8" s="180">
        <v>91733</v>
      </c>
      <c r="D8" s="183">
        <v>5687470</v>
      </c>
      <c r="E8" s="180">
        <v>77007</v>
      </c>
      <c r="F8" s="183">
        <v>4774459</v>
      </c>
      <c r="G8" s="303">
        <v>0.19120000000000001</v>
      </c>
    </row>
    <row r="9" spans="1:18">
      <c r="A9" s="383"/>
      <c r="B9" s="54" t="s">
        <v>102</v>
      </c>
      <c r="C9" s="180">
        <v>24942</v>
      </c>
      <c r="D9" s="183">
        <v>1596300</v>
      </c>
      <c r="E9" s="180">
        <v>19644</v>
      </c>
      <c r="F9" s="183">
        <v>1257195</v>
      </c>
      <c r="G9" s="303">
        <v>0.2697</v>
      </c>
    </row>
    <row r="10" spans="1:18">
      <c r="A10" s="383"/>
      <c r="B10" s="54" t="s">
        <v>103</v>
      </c>
      <c r="C10" s="180">
        <v>207291</v>
      </c>
      <c r="D10" s="183">
        <v>12852011</v>
      </c>
      <c r="E10" s="180">
        <v>167950</v>
      </c>
      <c r="F10" s="183">
        <v>10412907</v>
      </c>
      <c r="G10" s="303">
        <v>0.23419999999999999</v>
      </c>
    </row>
    <row r="11" spans="1:18">
      <c r="A11" s="383"/>
      <c r="B11" s="54" t="s">
        <v>104</v>
      </c>
      <c r="C11" s="180">
        <v>3899</v>
      </c>
      <c r="D11" s="183">
        <v>246248</v>
      </c>
      <c r="E11" s="180">
        <v>3113</v>
      </c>
      <c r="F11" s="183">
        <v>194735</v>
      </c>
      <c r="G11" s="303">
        <v>0.25259999999999999</v>
      </c>
    </row>
    <row r="12" spans="1:18">
      <c r="A12" s="383"/>
      <c r="B12" s="55" t="s">
        <v>105</v>
      </c>
      <c r="C12" s="180">
        <v>209442</v>
      </c>
      <c r="D12" s="183">
        <v>13220482</v>
      </c>
      <c r="E12" s="180">
        <v>183550</v>
      </c>
      <c r="F12" s="183">
        <v>11551936</v>
      </c>
      <c r="G12" s="303">
        <v>0.1411</v>
      </c>
    </row>
    <row r="13" spans="1:18">
      <c r="A13" s="383"/>
      <c r="B13" s="54" t="s">
        <v>199</v>
      </c>
      <c r="C13" s="180">
        <v>142921</v>
      </c>
      <c r="D13" s="183">
        <v>9001633</v>
      </c>
      <c r="E13" s="180">
        <v>138746</v>
      </c>
      <c r="F13" s="183">
        <v>8739588</v>
      </c>
      <c r="G13" s="303">
        <v>3.0099999999999998E-2</v>
      </c>
    </row>
    <row r="14" spans="1:18">
      <c r="A14" s="383"/>
      <c r="B14" s="54" t="s">
        <v>106</v>
      </c>
      <c r="C14" s="180">
        <v>65988</v>
      </c>
      <c r="D14" s="183">
        <v>4185769</v>
      </c>
      <c r="E14" s="180">
        <v>44165</v>
      </c>
      <c r="F14" s="183">
        <v>2772698</v>
      </c>
      <c r="G14" s="303">
        <v>0.49409999999999998</v>
      </c>
    </row>
    <row r="15" spans="1:18">
      <c r="A15" s="383"/>
      <c r="B15" s="54" t="s">
        <v>107</v>
      </c>
      <c r="C15" s="180">
        <v>534</v>
      </c>
      <c r="D15" s="183">
        <v>33080</v>
      </c>
      <c r="E15" s="180">
        <v>639</v>
      </c>
      <c r="F15" s="183">
        <v>39650</v>
      </c>
      <c r="G15" s="303">
        <v>-0.16550000000000001</v>
      </c>
    </row>
    <row r="16" spans="1:18">
      <c r="A16" s="384"/>
      <c r="B16" s="56" t="s">
        <v>22</v>
      </c>
      <c r="C16" s="184">
        <v>537308</v>
      </c>
      <c r="D16" s="185">
        <v>33602512</v>
      </c>
      <c r="E16" s="184">
        <v>451264</v>
      </c>
      <c r="F16" s="185">
        <v>28191232</v>
      </c>
      <c r="G16" s="304">
        <v>0.19070000000000001</v>
      </c>
    </row>
    <row r="17" spans="1:7">
      <c r="A17" s="382" t="s">
        <v>33</v>
      </c>
      <c r="B17" s="57" t="s">
        <v>100</v>
      </c>
      <c r="C17" s="181">
        <v>8328</v>
      </c>
      <c r="D17" s="182">
        <v>516514</v>
      </c>
      <c r="E17" s="181">
        <v>6015</v>
      </c>
      <c r="F17" s="182">
        <v>373866</v>
      </c>
      <c r="G17" s="302">
        <v>0.3846</v>
      </c>
    </row>
    <row r="18" spans="1:7">
      <c r="A18" s="383"/>
      <c r="B18" s="54" t="s">
        <v>108</v>
      </c>
      <c r="C18" s="180">
        <v>4393</v>
      </c>
      <c r="D18" s="183">
        <v>272335</v>
      </c>
      <c r="E18" s="180">
        <v>3223</v>
      </c>
      <c r="F18" s="183">
        <v>199833</v>
      </c>
      <c r="G18" s="303">
        <v>0.36280000000000001</v>
      </c>
    </row>
    <row r="19" spans="1:7">
      <c r="A19" s="383"/>
      <c r="B19" s="54" t="s">
        <v>109</v>
      </c>
      <c r="C19" s="180">
        <v>604</v>
      </c>
      <c r="D19" s="183">
        <v>37455</v>
      </c>
      <c r="E19" s="180">
        <v>357</v>
      </c>
      <c r="F19" s="183">
        <v>22152</v>
      </c>
      <c r="G19" s="303">
        <v>0.69079999999999997</v>
      </c>
    </row>
    <row r="20" spans="1:7">
      <c r="A20" s="383"/>
      <c r="B20" s="54" t="s">
        <v>110</v>
      </c>
      <c r="C20" s="180">
        <v>1541</v>
      </c>
      <c r="D20" s="183">
        <v>98623</v>
      </c>
      <c r="E20" s="180">
        <v>1299</v>
      </c>
      <c r="F20" s="183">
        <v>83106</v>
      </c>
      <c r="G20" s="303">
        <v>0.1867</v>
      </c>
    </row>
    <row r="21" spans="1:7">
      <c r="A21" s="383"/>
      <c r="B21" s="54" t="s">
        <v>111</v>
      </c>
      <c r="C21" s="180">
        <v>199</v>
      </c>
      <c r="D21" s="183">
        <v>12350</v>
      </c>
      <c r="E21" s="180">
        <v>217</v>
      </c>
      <c r="F21" s="183">
        <v>13426</v>
      </c>
      <c r="G21" s="303">
        <v>-8.0199999999999994E-2</v>
      </c>
    </row>
    <row r="22" spans="1:7">
      <c r="A22" s="383"/>
      <c r="B22" s="54" t="s">
        <v>112</v>
      </c>
      <c r="C22" s="180">
        <v>1501</v>
      </c>
      <c r="D22" s="183">
        <v>90057</v>
      </c>
      <c r="E22" s="180">
        <v>864</v>
      </c>
      <c r="F22" s="183">
        <v>51812</v>
      </c>
      <c r="G22" s="303">
        <v>0.73809999999999998</v>
      </c>
    </row>
    <row r="23" spans="1:7">
      <c r="A23" s="383"/>
      <c r="B23" s="54" t="s">
        <v>113</v>
      </c>
      <c r="C23" s="180">
        <v>91</v>
      </c>
      <c r="D23" s="183">
        <v>5695</v>
      </c>
      <c r="E23" s="180">
        <v>56</v>
      </c>
      <c r="F23" s="183">
        <v>3537</v>
      </c>
      <c r="G23" s="303">
        <v>0.61939999999999995</v>
      </c>
    </row>
    <row r="24" spans="1:7">
      <c r="A24" s="383"/>
      <c r="B24" s="55" t="s">
        <v>105</v>
      </c>
      <c r="C24" s="180">
        <v>9587</v>
      </c>
      <c r="D24" s="183">
        <v>603015</v>
      </c>
      <c r="E24" s="180">
        <v>7218</v>
      </c>
      <c r="F24" s="183">
        <v>454130</v>
      </c>
      <c r="G24" s="303">
        <v>0.32819999999999999</v>
      </c>
    </row>
    <row r="25" spans="1:7">
      <c r="A25" s="383"/>
      <c r="B25" s="58" t="s">
        <v>114</v>
      </c>
      <c r="C25" s="180">
        <v>9587</v>
      </c>
      <c r="D25" s="183">
        <v>603015</v>
      </c>
      <c r="E25" s="180">
        <v>7218</v>
      </c>
      <c r="F25" s="183">
        <v>454130</v>
      </c>
      <c r="G25" s="303">
        <v>0.32819999999999999</v>
      </c>
    </row>
    <row r="26" spans="1:7">
      <c r="A26" s="384"/>
      <c r="B26" s="59" t="s">
        <v>22</v>
      </c>
      <c r="C26" s="184">
        <v>17915</v>
      </c>
      <c r="D26" s="185">
        <v>1119529</v>
      </c>
      <c r="E26" s="184">
        <v>13233</v>
      </c>
      <c r="F26" s="185">
        <v>827996</v>
      </c>
      <c r="G26" s="304">
        <v>0.3538</v>
      </c>
    </row>
    <row r="27" spans="1:7">
      <c r="A27" s="382" t="s">
        <v>35</v>
      </c>
      <c r="B27" s="57" t="s">
        <v>100</v>
      </c>
      <c r="C27" s="181">
        <v>330296</v>
      </c>
      <c r="D27" s="182">
        <v>20615266</v>
      </c>
      <c r="E27" s="181">
        <v>212333</v>
      </c>
      <c r="F27" s="182">
        <v>13211137</v>
      </c>
      <c r="G27" s="302">
        <v>0.55559999999999998</v>
      </c>
    </row>
    <row r="28" spans="1:7">
      <c r="A28" s="383"/>
      <c r="B28" s="54" t="s">
        <v>115</v>
      </c>
      <c r="C28" s="180">
        <v>319216</v>
      </c>
      <c r="D28" s="183">
        <v>19927191</v>
      </c>
      <c r="E28" s="180">
        <v>194193</v>
      </c>
      <c r="F28" s="183">
        <v>12084004</v>
      </c>
      <c r="G28" s="303">
        <v>0.64380000000000004</v>
      </c>
    </row>
    <row r="29" spans="1:7">
      <c r="A29" s="383"/>
      <c r="B29" s="54" t="s">
        <v>116</v>
      </c>
      <c r="C29" s="180">
        <v>11080</v>
      </c>
      <c r="D29" s="183">
        <v>688075</v>
      </c>
      <c r="E29" s="180">
        <v>18140</v>
      </c>
      <c r="F29" s="183">
        <v>1127132</v>
      </c>
      <c r="G29" s="303">
        <v>-0.38919999999999999</v>
      </c>
    </row>
    <row r="30" spans="1:7">
      <c r="A30" s="384"/>
      <c r="B30" s="59" t="s">
        <v>22</v>
      </c>
      <c r="C30" s="184">
        <v>330296</v>
      </c>
      <c r="D30" s="185">
        <v>20615266</v>
      </c>
      <c r="E30" s="184">
        <v>212333</v>
      </c>
      <c r="F30" s="185">
        <v>13211137</v>
      </c>
      <c r="G30" s="304">
        <v>0.55559999999999998</v>
      </c>
    </row>
    <row r="31" spans="1:7">
      <c r="A31" s="379" t="s">
        <v>34</v>
      </c>
      <c r="B31" s="57" t="s">
        <v>100</v>
      </c>
      <c r="C31" s="181">
        <v>6826</v>
      </c>
      <c r="D31" s="182">
        <v>436848</v>
      </c>
      <c r="E31" s="181">
        <v>4547</v>
      </c>
      <c r="F31" s="182">
        <v>291036</v>
      </c>
      <c r="G31" s="302">
        <v>0.501</v>
      </c>
    </row>
    <row r="32" spans="1:7">
      <c r="A32" s="380"/>
      <c r="B32" s="54" t="s">
        <v>117</v>
      </c>
      <c r="C32" s="180">
        <v>4656</v>
      </c>
      <c r="D32" s="183">
        <v>297966</v>
      </c>
      <c r="E32" s="180">
        <v>2974</v>
      </c>
      <c r="F32" s="183">
        <v>190351</v>
      </c>
      <c r="G32" s="303">
        <v>0.56530000000000002</v>
      </c>
    </row>
    <row r="33" spans="1:7">
      <c r="A33" s="380"/>
      <c r="B33" s="54" t="s">
        <v>118</v>
      </c>
      <c r="C33" s="180">
        <v>2170</v>
      </c>
      <c r="D33" s="183">
        <v>138882</v>
      </c>
      <c r="E33" s="180">
        <v>1573</v>
      </c>
      <c r="F33" s="183">
        <v>100685</v>
      </c>
      <c r="G33" s="303">
        <v>0.37940000000000002</v>
      </c>
    </row>
    <row r="34" spans="1:7">
      <c r="A34" s="380"/>
      <c r="B34" s="55" t="s">
        <v>105</v>
      </c>
      <c r="C34" s="180">
        <v>5568</v>
      </c>
      <c r="D34" s="183">
        <v>356342</v>
      </c>
      <c r="E34" s="180">
        <v>4440</v>
      </c>
      <c r="F34" s="183">
        <v>284188</v>
      </c>
      <c r="G34" s="303">
        <v>0.25390000000000001</v>
      </c>
    </row>
    <row r="35" spans="1:7">
      <c r="A35" s="380"/>
      <c r="B35" s="54" t="s">
        <v>119</v>
      </c>
      <c r="C35" s="180">
        <v>2639</v>
      </c>
      <c r="D35" s="183">
        <v>168879</v>
      </c>
      <c r="E35" s="180">
        <v>2628</v>
      </c>
      <c r="F35" s="183">
        <v>168192</v>
      </c>
      <c r="G35" s="303">
        <v>4.1000000000000003E-3</v>
      </c>
    </row>
    <row r="36" spans="1:7">
      <c r="A36" s="380"/>
      <c r="B36" s="54" t="s">
        <v>107</v>
      </c>
      <c r="C36" s="180">
        <v>2929</v>
      </c>
      <c r="D36" s="183">
        <v>187463</v>
      </c>
      <c r="E36" s="180">
        <v>1812</v>
      </c>
      <c r="F36" s="183">
        <v>115995</v>
      </c>
      <c r="G36" s="303">
        <v>0.61609999999999998</v>
      </c>
    </row>
    <row r="37" spans="1:7">
      <c r="A37" s="381"/>
      <c r="B37" s="59" t="s">
        <v>22</v>
      </c>
      <c r="C37" s="184">
        <v>12394</v>
      </c>
      <c r="D37" s="185">
        <v>793190</v>
      </c>
      <c r="E37" s="184">
        <v>8988</v>
      </c>
      <c r="F37" s="185">
        <v>575224</v>
      </c>
      <c r="G37" s="304">
        <v>0.37890000000000001</v>
      </c>
    </row>
    <row r="38" spans="1:7">
      <c r="A38" s="38"/>
      <c r="B38" s="37"/>
      <c r="C38" s="40"/>
      <c r="D38" s="40"/>
      <c r="E38" s="40"/>
      <c r="F38" s="40"/>
      <c r="G38" s="39"/>
    </row>
    <row r="39" spans="1:7">
      <c r="A39" s="47"/>
      <c r="B39" s="47"/>
      <c r="C39" s="377" t="s">
        <v>297</v>
      </c>
      <c r="D39" s="378"/>
      <c r="E39" s="377" t="s">
        <v>296</v>
      </c>
      <c r="F39" s="378"/>
      <c r="G39" s="48" t="s">
        <v>57</v>
      </c>
    </row>
    <row r="40" spans="1:7">
      <c r="A40" s="49"/>
      <c r="B40" s="49"/>
      <c r="C40" s="50" t="s">
        <v>98</v>
      </c>
      <c r="D40" s="51" t="s">
        <v>99</v>
      </c>
      <c r="E40" s="50" t="s">
        <v>98</v>
      </c>
      <c r="F40" s="51" t="s">
        <v>99</v>
      </c>
      <c r="G40" s="52" t="s">
        <v>36</v>
      </c>
    </row>
    <row r="41" spans="1:7">
      <c r="A41" s="38"/>
      <c r="B41" s="186" t="s">
        <v>22</v>
      </c>
      <c r="C41" s="310">
        <v>897913</v>
      </c>
      <c r="D41" s="187">
        <v>56130497</v>
      </c>
      <c r="E41" s="187">
        <v>685818</v>
      </c>
      <c r="F41" s="187">
        <v>42805589</v>
      </c>
      <c r="G41" s="305">
        <v>0.30930000000000002</v>
      </c>
    </row>
    <row r="42" spans="1:7">
      <c r="C42" s="36"/>
      <c r="D42" s="36"/>
      <c r="E42" s="36"/>
      <c r="F42" s="36"/>
    </row>
  </sheetData>
  <mergeCells count="9">
    <mergeCell ref="C3:G3"/>
    <mergeCell ref="C39:D39"/>
    <mergeCell ref="E39:F39"/>
    <mergeCell ref="A31:A37"/>
    <mergeCell ref="C5:D5"/>
    <mergeCell ref="E5:F5"/>
    <mergeCell ref="A7:A16"/>
    <mergeCell ref="A17:A26"/>
    <mergeCell ref="A27:A30"/>
  </mergeCells>
  <pageMargins left="0.7" right="0.7" top="0.75" bottom="0.75" header="0.3" footer="0.3"/>
  <pageSetup scale="55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G43"/>
  <sheetViews>
    <sheetView zoomScaleNormal="100" workbookViewId="0">
      <selection activeCell="A41" sqref="A41:A42"/>
    </sheetView>
  </sheetViews>
  <sheetFormatPr defaultRowHeight="15"/>
  <cols>
    <col min="1" max="1" width="12.5703125" style="35" customWidth="1"/>
    <col min="2" max="2" width="27.140625" style="35" customWidth="1"/>
    <col min="3" max="3" width="14.28515625" style="35" customWidth="1"/>
    <col min="4" max="4" width="17.85546875" style="35" customWidth="1"/>
    <col min="5" max="5" width="14.28515625" style="35" customWidth="1"/>
    <col min="6" max="6" width="17.85546875" style="35" customWidth="1"/>
    <col min="7" max="16384" width="9.140625" style="35"/>
  </cols>
  <sheetData>
    <row r="1" spans="1:7" ht="15.75">
      <c r="A1" s="41" t="s">
        <v>120</v>
      </c>
    </row>
    <row r="2" spans="1:7">
      <c r="A2" s="44" t="s">
        <v>188</v>
      </c>
    </row>
    <row r="3" spans="1:7" s="36" customFormat="1">
      <c r="A3" s="45" t="s">
        <v>173</v>
      </c>
    </row>
    <row r="4" spans="1:7">
      <c r="A4" s="36"/>
      <c r="B4" s="36"/>
      <c r="C4" s="36"/>
      <c r="D4" s="36"/>
      <c r="E4" s="36"/>
      <c r="F4" s="36"/>
      <c r="G4" s="36"/>
    </row>
    <row r="5" spans="1:7">
      <c r="A5" s="47"/>
      <c r="B5" s="47"/>
      <c r="C5" s="385">
        <v>2019</v>
      </c>
      <c r="D5" s="386"/>
      <c r="E5" s="385">
        <v>2018</v>
      </c>
      <c r="F5" s="386"/>
      <c r="G5" s="48" t="s">
        <v>57</v>
      </c>
    </row>
    <row r="6" spans="1:7">
      <c r="A6" s="49" t="s">
        <v>96</v>
      </c>
      <c r="B6" s="49" t="s">
        <v>97</v>
      </c>
      <c r="C6" s="50" t="s">
        <v>98</v>
      </c>
      <c r="D6" s="51" t="s">
        <v>99</v>
      </c>
      <c r="E6" s="50" t="s">
        <v>98</v>
      </c>
      <c r="F6" s="51" t="s">
        <v>99</v>
      </c>
      <c r="G6" s="52" t="s">
        <v>36</v>
      </c>
    </row>
    <row r="7" spans="1:7">
      <c r="A7" s="382" t="s">
        <v>32</v>
      </c>
      <c r="B7" s="53" t="s">
        <v>100</v>
      </c>
      <c r="C7" s="181">
        <v>276592</v>
      </c>
      <c r="D7" s="181">
        <v>69226217</v>
      </c>
      <c r="E7" s="181">
        <v>225608</v>
      </c>
      <c r="F7" s="182">
        <v>56318282</v>
      </c>
      <c r="G7" s="175">
        <f t="shared" ref="G7:G14" si="0">C7/E7-1</f>
        <v>0.22598489415268963</v>
      </c>
    </row>
    <row r="8" spans="1:7">
      <c r="A8" s="383"/>
      <c r="B8" s="54" t="s">
        <v>101</v>
      </c>
      <c r="C8" s="180">
        <v>80487</v>
      </c>
      <c r="D8" s="180">
        <v>20121700</v>
      </c>
      <c r="E8" s="180">
        <v>70129</v>
      </c>
      <c r="F8" s="183">
        <v>17462137</v>
      </c>
      <c r="G8" s="176">
        <f t="shared" si="0"/>
        <v>0.14769923997205159</v>
      </c>
    </row>
    <row r="9" spans="1:7">
      <c r="A9" s="383"/>
      <c r="B9" s="54" t="s">
        <v>102</v>
      </c>
      <c r="C9" s="180">
        <v>22232</v>
      </c>
      <c r="D9" s="180">
        <v>5668809</v>
      </c>
      <c r="E9" s="180">
        <v>19682</v>
      </c>
      <c r="F9" s="183">
        <v>5038567</v>
      </c>
      <c r="G9" s="176">
        <f t="shared" si="0"/>
        <v>0.12956000406462764</v>
      </c>
    </row>
    <row r="10" spans="1:7">
      <c r="A10" s="383"/>
      <c r="B10" s="54" t="s">
        <v>103</v>
      </c>
      <c r="C10" s="180">
        <v>170264</v>
      </c>
      <c r="D10" s="180">
        <v>42565880</v>
      </c>
      <c r="E10" s="180">
        <v>133810</v>
      </c>
      <c r="F10" s="183">
        <v>33318664</v>
      </c>
      <c r="G10" s="176">
        <f t="shared" si="0"/>
        <v>0.27243105896420294</v>
      </c>
    </row>
    <row r="11" spans="1:7">
      <c r="A11" s="383"/>
      <c r="B11" s="54" t="s">
        <v>104</v>
      </c>
      <c r="C11" s="180">
        <v>3610</v>
      </c>
      <c r="D11" s="180">
        <v>869829</v>
      </c>
      <c r="E11" s="180">
        <v>1987</v>
      </c>
      <c r="F11" s="183">
        <v>498913</v>
      </c>
      <c r="G11" s="176">
        <f t="shared" si="0"/>
        <v>0.81680926019124311</v>
      </c>
    </row>
    <row r="12" spans="1:7">
      <c r="A12" s="383"/>
      <c r="B12" s="55" t="s">
        <v>105</v>
      </c>
      <c r="C12" s="180">
        <v>213053</v>
      </c>
      <c r="D12" s="180">
        <v>53645508</v>
      </c>
      <c r="E12" s="180">
        <v>128415</v>
      </c>
      <c r="F12" s="183">
        <v>32307333</v>
      </c>
      <c r="G12" s="176">
        <f t="shared" si="0"/>
        <v>0.65909745746213444</v>
      </c>
    </row>
    <row r="13" spans="1:7">
      <c r="A13" s="383"/>
      <c r="B13" s="54" t="s">
        <v>122</v>
      </c>
      <c r="C13" s="180">
        <v>140914</v>
      </c>
      <c r="D13" s="180">
        <v>35516302</v>
      </c>
      <c r="E13" s="180">
        <v>110185</v>
      </c>
      <c r="F13" s="183">
        <v>27732742</v>
      </c>
      <c r="G13" s="176">
        <f t="shared" si="0"/>
        <v>0.27888551073195078</v>
      </c>
    </row>
    <row r="14" spans="1:7">
      <c r="A14" s="383"/>
      <c r="B14" s="54" t="s">
        <v>106</v>
      </c>
      <c r="C14" s="180">
        <v>71541</v>
      </c>
      <c r="D14" s="180">
        <v>17979965</v>
      </c>
      <c r="E14" s="180">
        <v>17656</v>
      </c>
      <c r="F14" s="183">
        <v>4431785</v>
      </c>
      <c r="G14" s="176">
        <f t="shared" si="0"/>
        <v>3.0519370185772541</v>
      </c>
    </row>
    <row r="15" spans="1:7">
      <c r="A15" s="383"/>
      <c r="B15" s="54" t="s">
        <v>107</v>
      </c>
      <c r="C15" s="180">
        <v>597</v>
      </c>
      <c r="D15" s="180">
        <v>149241</v>
      </c>
      <c r="E15" s="180">
        <v>573</v>
      </c>
      <c r="F15" s="183">
        <v>142806</v>
      </c>
      <c r="G15" s="176">
        <v>4.1000000000000002E-2</v>
      </c>
    </row>
    <row r="16" spans="1:7">
      <c r="A16" s="384"/>
      <c r="B16" s="56" t="s">
        <v>22</v>
      </c>
      <c r="C16" s="184">
        <v>489645</v>
      </c>
      <c r="D16" s="184">
        <v>122871725</v>
      </c>
      <c r="E16" s="184">
        <v>354023</v>
      </c>
      <c r="F16" s="185">
        <v>88625615</v>
      </c>
      <c r="G16" s="177">
        <f>C16/E16-1</f>
        <v>0.38308810444519148</v>
      </c>
    </row>
    <row r="17" spans="1:7">
      <c r="A17" s="382" t="s">
        <v>33</v>
      </c>
      <c r="B17" s="57" t="s">
        <v>100</v>
      </c>
      <c r="C17" s="181">
        <v>5654</v>
      </c>
      <c r="D17" s="181">
        <v>1419081</v>
      </c>
      <c r="E17" s="181">
        <v>4222</v>
      </c>
      <c r="F17" s="182">
        <v>1057403</v>
      </c>
      <c r="G17" s="178">
        <f>C17/E17-1</f>
        <v>0.3391757460918996</v>
      </c>
    </row>
    <row r="18" spans="1:7">
      <c r="A18" s="383"/>
      <c r="B18" s="54" t="s">
        <v>108</v>
      </c>
      <c r="C18" s="180">
        <v>2815</v>
      </c>
      <c r="D18" s="180">
        <v>703652</v>
      </c>
      <c r="E18" s="180">
        <v>1788</v>
      </c>
      <c r="F18" s="183">
        <v>445312</v>
      </c>
      <c r="G18" s="176">
        <f>C18/E18-1</f>
        <v>0.57438478747203581</v>
      </c>
    </row>
    <row r="19" spans="1:7">
      <c r="A19" s="383"/>
      <c r="B19" s="54" t="s">
        <v>109</v>
      </c>
      <c r="C19" s="180">
        <v>323</v>
      </c>
      <c r="D19" s="180">
        <v>80811</v>
      </c>
      <c r="E19" s="180">
        <v>245</v>
      </c>
      <c r="F19" s="183">
        <v>60936</v>
      </c>
      <c r="G19" s="176">
        <v>0.32100000000000001</v>
      </c>
    </row>
    <row r="20" spans="1:7">
      <c r="A20" s="383"/>
      <c r="B20" s="54" t="s">
        <v>110</v>
      </c>
      <c r="C20" s="180">
        <v>1276</v>
      </c>
      <c r="D20" s="180">
        <v>325500</v>
      </c>
      <c r="E20" s="180">
        <v>1306</v>
      </c>
      <c r="F20" s="183">
        <v>334248</v>
      </c>
      <c r="G20" s="176">
        <v>-2.2200000000000001E-2</v>
      </c>
    </row>
    <row r="21" spans="1:7">
      <c r="A21" s="383"/>
      <c r="B21" s="54" t="s">
        <v>111</v>
      </c>
      <c r="C21" s="180">
        <v>242</v>
      </c>
      <c r="D21" s="180">
        <v>60601</v>
      </c>
      <c r="E21" s="180">
        <v>273</v>
      </c>
      <c r="F21" s="183">
        <v>67940</v>
      </c>
      <c r="G21" s="176">
        <v>-0.112</v>
      </c>
    </row>
    <row r="22" spans="1:7">
      <c r="A22" s="383"/>
      <c r="B22" s="54" t="s">
        <v>112</v>
      </c>
      <c r="C22" s="180">
        <v>931</v>
      </c>
      <c r="D22" s="180">
        <v>231698</v>
      </c>
      <c r="E22" s="180">
        <v>550</v>
      </c>
      <c r="F22" s="183">
        <v>133639</v>
      </c>
      <c r="G22" s="176">
        <v>0.69199999999999995</v>
      </c>
    </row>
    <row r="23" spans="1:7">
      <c r="A23" s="383"/>
      <c r="B23" s="54" t="s">
        <v>113</v>
      </c>
      <c r="C23" s="180">
        <v>67</v>
      </c>
      <c r="D23" s="180">
        <v>16820</v>
      </c>
      <c r="E23" s="180">
        <v>61</v>
      </c>
      <c r="F23" s="183">
        <v>15328</v>
      </c>
      <c r="G23" s="176">
        <v>0.10100000000000001</v>
      </c>
    </row>
    <row r="24" spans="1:7">
      <c r="A24" s="383"/>
      <c r="B24" s="55" t="s">
        <v>105</v>
      </c>
      <c r="C24" s="180">
        <v>9123</v>
      </c>
      <c r="D24" s="180">
        <v>2302118</v>
      </c>
      <c r="E24" s="180">
        <v>8436</v>
      </c>
      <c r="F24" s="183">
        <v>2128806</v>
      </c>
      <c r="G24" s="176">
        <f t="shared" ref="G24:G37" si="1">C24/E24-1</f>
        <v>8.1436699857752481E-2</v>
      </c>
    </row>
    <row r="25" spans="1:7">
      <c r="A25" s="383"/>
      <c r="B25" s="58" t="s">
        <v>114</v>
      </c>
      <c r="C25" s="180">
        <v>9123</v>
      </c>
      <c r="D25" s="180">
        <v>2302118</v>
      </c>
      <c r="E25" s="180">
        <v>8436</v>
      </c>
      <c r="F25" s="183">
        <v>2128806</v>
      </c>
      <c r="G25" s="176">
        <f t="shared" si="1"/>
        <v>8.1436699857752481E-2</v>
      </c>
    </row>
    <row r="26" spans="1:7">
      <c r="A26" s="384"/>
      <c r="B26" s="59" t="s">
        <v>22</v>
      </c>
      <c r="C26" s="184">
        <v>14777</v>
      </c>
      <c r="D26" s="184">
        <v>3721199</v>
      </c>
      <c r="E26" s="184">
        <v>12658</v>
      </c>
      <c r="F26" s="185">
        <v>3186209</v>
      </c>
      <c r="G26" s="179">
        <f t="shared" si="1"/>
        <v>0.16740401327223897</v>
      </c>
    </row>
    <row r="27" spans="1:7">
      <c r="A27" s="382" t="s">
        <v>35</v>
      </c>
      <c r="B27" s="57" t="s">
        <v>100</v>
      </c>
      <c r="C27" s="181">
        <v>213209</v>
      </c>
      <c r="D27" s="181">
        <v>53706377</v>
      </c>
      <c r="E27" s="181">
        <v>173743</v>
      </c>
      <c r="F27" s="182">
        <v>43462916</v>
      </c>
      <c r="G27" s="178">
        <f t="shared" si="1"/>
        <v>0.2271515974744307</v>
      </c>
    </row>
    <row r="28" spans="1:7">
      <c r="A28" s="383"/>
      <c r="B28" s="54" t="s">
        <v>115</v>
      </c>
      <c r="C28" s="180">
        <v>194831</v>
      </c>
      <c r="D28" s="180">
        <v>49107259</v>
      </c>
      <c r="E28" s="180">
        <v>152319</v>
      </c>
      <c r="F28" s="183">
        <v>38118466</v>
      </c>
      <c r="G28" s="176">
        <f t="shared" si="1"/>
        <v>0.2790984709721045</v>
      </c>
    </row>
    <row r="29" spans="1:7">
      <c r="A29" s="383"/>
      <c r="B29" s="54" t="s">
        <v>116</v>
      </c>
      <c r="C29" s="180">
        <v>18378</v>
      </c>
      <c r="D29" s="180">
        <v>4599118</v>
      </c>
      <c r="E29" s="180">
        <v>21424</v>
      </c>
      <c r="F29" s="183">
        <v>5344450</v>
      </c>
      <c r="G29" s="176">
        <f t="shared" si="1"/>
        <v>-0.14217699775952208</v>
      </c>
    </row>
    <row r="30" spans="1:7">
      <c r="A30" s="384"/>
      <c r="B30" s="59" t="s">
        <v>22</v>
      </c>
      <c r="C30" s="184">
        <v>213209</v>
      </c>
      <c r="D30" s="184">
        <v>53706377</v>
      </c>
      <c r="E30" s="184">
        <v>173743</v>
      </c>
      <c r="F30" s="185">
        <v>43462916</v>
      </c>
      <c r="G30" s="179">
        <f t="shared" si="1"/>
        <v>0.2271515974744307</v>
      </c>
    </row>
    <row r="31" spans="1:7">
      <c r="A31" s="379" t="s">
        <v>34</v>
      </c>
      <c r="B31" s="57" t="s">
        <v>100</v>
      </c>
      <c r="C31" s="181">
        <v>4405</v>
      </c>
      <c r="D31" s="181">
        <v>1114738</v>
      </c>
      <c r="E31" s="181">
        <v>4495</v>
      </c>
      <c r="F31" s="182">
        <v>1134074</v>
      </c>
      <c r="G31" s="178">
        <f t="shared" si="1"/>
        <v>-2.0022246941045596E-2</v>
      </c>
    </row>
    <row r="32" spans="1:7">
      <c r="A32" s="380"/>
      <c r="B32" s="54" t="s">
        <v>117</v>
      </c>
      <c r="C32" s="180">
        <v>2816</v>
      </c>
      <c r="D32" s="180">
        <v>709651</v>
      </c>
      <c r="E32" s="180">
        <v>3330</v>
      </c>
      <c r="F32" s="183">
        <v>835909</v>
      </c>
      <c r="G32" s="176">
        <f t="shared" si="1"/>
        <v>-0.15435435435435441</v>
      </c>
    </row>
    <row r="33" spans="1:7">
      <c r="A33" s="380"/>
      <c r="B33" s="54" t="s">
        <v>118</v>
      </c>
      <c r="C33" s="180">
        <v>1589</v>
      </c>
      <c r="D33" s="180">
        <v>405087</v>
      </c>
      <c r="E33" s="180">
        <v>1165</v>
      </c>
      <c r="F33" s="183">
        <v>298165</v>
      </c>
      <c r="G33" s="176">
        <f t="shared" si="1"/>
        <v>0.36394849785407724</v>
      </c>
    </row>
    <row r="34" spans="1:7">
      <c r="A34" s="380"/>
      <c r="B34" s="55" t="s">
        <v>105</v>
      </c>
      <c r="C34" s="180">
        <v>3391</v>
      </c>
      <c r="D34" s="180">
        <v>858029</v>
      </c>
      <c r="E34" s="180">
        <v>3303</v>
      </c>
      <c r="F34" s="183">
        <v>828492</v>
      </c>
      <c r="G34" s="176">
        <f t="shared" si="1"/>
        <v>2.6642446260974895E-2</v>
      </c>
    </row>
    <row r="35" spans="1:7">
      <c r="A35" s="380"/>
      <c r="B35" s="54" t="s">
        <v>119</v>
      </c>
      <c r="C35" s="180">
        <v>1689</v>
      </c>
      <c r="D35" s="180">
        <v>429336</v>
      </c>
      <c r="E35" s="180">
        <v>999</v>
      </c>
      <c r="F35" s="183">
        <v>249365</v>
      </c>
      <c r="G35" s="176">
        <f t="shared" si="1"/>
        <v>0.69069069069069067</v>
      </c>
    </row>
    <row r="36" spans="1:7">
      <c r="A36" s="380"/>
      <c r="B36" s="54" t="s">
        <v>107</v>
      </c>
      <c r="C36" s="180">
        <v>1701</v>
      </c>
      <c r="D36" s="180">
        <v>428693</v>
      </c>
      <c r="E36" s="180">
        <v>2303</v>
      </c>
      <c r="F36" s="183">
        <v>579127</v>
      </c>
      <c r="G36" s="176">
        <f t="shared" si="1"/>
        <v>-0.26139817629179329</v>
      </c>
    </row>
    <row r="37" spans="1:7">
      <c r="A37" s="381"/>
      <c r="B37" s="59" t="s">
        <v>22</v>
      </c>
      <c r="C37" s="184">
        <v>7795</v>
      </c>
      <c r="D37" s="184">
        <v>1972767</v>
      </c>
      <c r="E37" s="184">
        <v>7798</v>
      </c>
      <c r="F37" s="185">
        <v>1962566</v>
      </c>
      <c r="G37" s="179">
        <f t="shared" si="1"/>
        <v>-3.8471402923823117E-4</v>
      </c>
    </row>
    <row r="38" spans="1:7">
      <c r="A38" s="38"/>
      <c r="B38" s="37"/>
      <c r="C38" s="40"/>
      <c r="D38" s="40"/>
      <c r="E38" s="40"/>
      <c r="F38" s="40"/>
      <c r="G38" s="39"/>
    </row>
    <row r="39" spans="1:7">
      <c r="A39" s="47"/>
      <c r="B39" s="47"/>
      <c r="C39" s="385" t="s">
        <v>189</v>
      </c>
      <c r="D39" s="386"/>
      <c r="E39" s="385" t="s">
        <v>190</v>
      </c>
      <c r="F39" s="386"/>
      <c r="G39" s="48" t="s">
        <v>57</v>
      </c>
    </row>
    <row r="40" spans="1:7">
      <c r="A40" s="49"/>
      <c r="B40" s="49"/>
      <c r="C40" s="50" t="s">
        <v>98</v>
      </c>
      <c r="D40" s="51" t="s">
        <v>99</v>
      </c>
      <c r="E40" s="50" t="s">
        <v>98</v>
      </c>
      <c r="F40" s="51" t="s">
        <v>99</v>
      </c>
      <c r="G40" s="52" t="s">
        <v>36</v>
      </c>
    </row>
    <row r="41" spans="1:7">
      <c r="A41" s="38"/>
      <c r="B41" s="186" t="s">
        <v>22</v>
      </c>
      <c r="C41" s="187">
        <v>725426</v>
      </c>
      <c r="D41" s="187">
        <v>51218</v>
      </c>
      <c r="E41" s="187">
        <v>548221</v>
      </c>
      <c r="F41" s="187">
        <v>41626</v>
      </c>
      <c r="G41" s="188">
        <v>0.32300000000000001</v>
      </c>
    </row>
    <row r="42" spans="1:7">
      <c r="C42" s="36"/>
      <c r="D42" s="36"/>
      <c r="E42" s="36"/>
      <c r="F42" s="36"/>
    </row>
    <row r="43" spans="1:7">
      <c r="C43" s="36"/>
      <c r="D43" s="36"/>
      <c r="E43" s="36"/>
      <c r="F43" s="36"/>
    </row>
  </sheetData>
  <mergeCells count="8">
    <mergeCell ref="A31:A37"/>
    <mergeCell ref="C39:D39"/>
    <mergeCell ref="E39:F39"/>
    <mergeCell ref="C5:D5"/>
    <mergeCell ref="E5:F5"/>
    <mergeCell ref="A7:A16"/>
    <mergeCell ref="A17:A26"/>
    <mergeCell ref="A27:A30"/>
  </mergeCells>
  <pageMargins left="0.7" right="0.7" top="0.75" bottom="0.75" header="0.3" footer="0.3"/>
  <pageSetup scale="7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S25"/>
  <sheetViews>
    <sheetView zoomScale="120" zoomScaleNormal="120" workbookViewId="0">
      <selection activeCell="G38" sqref="G38"/>
    </sheetView>
  </sheetViews>
  <sheetFormatPr defaultRowHeight="9"/>
  <cols>
    <col min="1" max="1" width="65.7109375" style="61" customWidth="1"/>
    <col min="2" max="3" width="1.7109375" style="60" customWidth="1"/>
    <col min="4" max="4" width="15.7109375" style="61" customWidth="1"/>
    <col min="5" max="6" width="1.7109375" style="60" customWidth="1"/>
    <col min="7" max="7" width="15.7109375" style="61" customWidth="1"/>
    <col min="8" max="8" width="1.7109375" style="60" customWidth="1"/>
    <col min="9" max="9" width="1.7109375" style="60" hidden="1" customWidth="1"/>
    <col min="10" max="10" width="8.7109375" style="61" hidden="1" customWidth="1"/>
    <col min="11" max="12" width="1.7109375" style="60" hidden="1" customWidth="1"/>
    <col min="13" max="13" width="8.7109375" style="63" hidden="1" customWidth="1"/>
    <col min="14" max="15" width="1.7109375" style="60" hidden="1" customWidth="1"/>
    <col min="16" max="16" width="9.7109375" style="63" customWidth="1"/>
    <col min="17" max="17" width="1.7109375" style="60" customWidth="1"/>
    <col min="18" max="16384" width="9.140625" style="61"/>
  </cols>
  <sheetData>
    <row r="1" spans="1:19" ht="15.75">
      <c r="A1" s="41" t="s">
        <v>120</v>
      </c>
      <c r="F1" s="62"/>
      <c r="I1" s="63"/>
      <c r="J1" s="60"/>
      <c r="K1" s="63"/>
      <c r="M1" s="61"/>
      <c r="N1" s="61"/>
      <c r="O1" s="61"/>
      <c r="P1" s="61"/>
      <c r="Q1" s="61"/>
    </row>
    <row r="2" spans="1:19" ht="12.75">
      <c r="A2" s="43" t="s">
        <v>185</v>
      </c>
      <c r="F2" s="62"/>
      <c r="I2" s="63"/>
      <c r="J2" s="60"/>
      <c r="K2" s="63"/>
      <c r="M2" s="61"/>
      <c r="N2" s="61"/>
      <c r="O2" s="61"/>
      <c r="P2" s="61"/>
      <c r="Q2" s="61"/>
    </row>
    <row r="3" spans="1:19" s="65" customFormat="1" ht="12.75">
      <c r="A3" s="42" t="s">
        <v>173</v>
      </c>
      <c r="B3" s="66" t="s">
        <v>0</v>
      </c>
      <c r="C3" s="60"/>
      <c r="D3" s="67"/>
      <c r="E3" s="68" t="s">
        <v>2</v>
      </c>
      <c r="F3" s="62"/>
      <c r="G3" s="67"/>
      <c r="H3" s="66" t="s">
        <v>0</v>
      </c>
      <c r="J3" s="66" t="s">
        <v>0</v>
      </c>
      <c r="K3" s="71"/>
      <c r="L3" s="66" t="s">
        <v>4</v>
      </c>
    </row>
    <row r="4" spans="1:19">
      <c r="A4" s="64"/>
      <c r="K4" s="62"/>
    </row>
    <row r="5" spans="1:19">
      <c r="A5" s="64"/>
      <c r="K5" s="62"/>
    </row>
    <row r="6" spans="1:19" s="168" customFormat="1">
      <c r="A6" s="166"/>
      <c r="B6" s="68"/>
      <c r="C6" s="356" t="s">
        <v>125</v>
      </c>
      <c r="D6" s="356"/>
      <c r="E6" s="68"/>
      <c r="F6" s="356" t="s">
        <v>125</v>
      </c>
      <c r="G6" s="356"/>
      <c r="H6" s="68"/>
      <c r="I6" s="68"/>
      <c r="J6" s="91"/>
      <c r="K6" s="68"/>
      <c r="L6" s="68"/>
      <c r="M6" s="108"/>
      <c r="N6" s="68"/>
      <c r="O6" s="68"/>
      <c r="P6" s="108"/>
      <c r="Q6" s="68"/>
      <c r="R6" s="167"/>
      <c r="S6" s="167"/>
    </row>
    <row r="7" spans="1:19" s="168" customFormat="1">
      <c r="A7" s="166"/>
      <c r="B7" s="68"/>
      <c r="C7" s="356" t="s">
        <v>147</v>
      </c>
      <c r="D7" s="356"/>
      <c r="E7" s="68"/>
      <c r="F7" s="356" t="s">
        <v>147</v>
      </c>
      <c r="G7" s="356"/>
      <c r="H7" s="68"/>
      <c r="I7" s="68"/>
      <c r="J7" s="91"/>
      <c r="K7" s="68"/>
      <c r="L7" s="68"/>
      <c r="M7" s="108"/>
      <c r="N7" s="68"/>
      <c r="O7" s="68"/>
      <c r="P7" s="108" t="s">
        <v>57</v>
      </c>
      <c r="Q7" s="68"/>
      <c r="R7" s="167"/>
      <c r="S7" s="167"/>
    </row>
    <row r="8" spans="1:19" s="168" customFormat="1">
      <c r="A8" s="166"/>
      <c r="B8" s="68" t="s">
        <v>0</v>
      </c>
      <c r="C8" s="351">
        <v>2019</v>
      </c>
      <c r="D8" s="351"/>
      <c r="E8" s="68" t="s">
        <v>0</v>
      </c>
      <c r="F8" s="351">
        <v>2018</v>
      </c>
      <c r="G8" s="351"/>
      <c r="H8" s="68" t="s">
        <v>0</v>
      </c>
      <c r="I8" s="68"/>
      <c r="J8" s="91"/>
      <c r="K8" s="68"/>
      <c r="L8" s="68"/>
      <c r="M8" s="108"/>
      <c r="N8" s="68"/>
      <c r="O8" s="68"/>
      <c r="P8" s="73" t="s">
        <v>30</v>
      </c>
      <c r="Q8" s="68"/>
      <c r="R8" s="167"/>
      <c r="S8" s="167"/>
    </row>
    <row r="9" spans="1:19" s="82" customFormat="1">
      <c r="A9" s="148" t="s">
        <v>32</v>
      </c>
      <c r="B9" s="77"/>
      <c r="C9" s="77" t="s">
        <v>3</v>
      </c>
      <c r="D9" s="157">
        <v>1.8915905998715328</v>
      </c>
      <c r="E9" s="77"/>
      <c r="F9" s="77" t="s">
        <v>3</v>
      </c>
      <c r="G9" s="157">
        <v>2.0428743992354805</v>
      </c>
      <c r="H9" s="77"/>
      <c r="I9" s="77" t="s">
        <v>3</v>
      </c>
      <c r="J9" s="157">
        <v>2.13</v>
      </c>
      <c r="K9" s="77" t="s">
        <v>4</v>
      </c>
      <c r="L9" s="77"/>
      <c r="M9" s="110">
        <v>-1</v>
      </c>
      <c r="N9" s="77" t="s">
        <v>31</v>
      </c>
      <c r="O9" s="77"/>
      <c r="P9" s="156">
        <f t="shared" ref="P9:P15" si="0">((D9-G9)/G9)*100</f>
        <v>-7.4054381131098301</v>
      </c>
      <c r="Q9" s="77" t="s">
        <v>26</v>
      </c>
      <c r="R9" s="112"/>
      <c r="S9" s="112"/>
    </row>
    <row r="10" spans="1:19" s="79" customFormat="1">
      <c r="A10" s="114" t="s">
        <v>94</v>
      </c>
      <c r="B10" s="77"/>
      <c r="C10" s="77" t="s">
        <v>3</v>
      </c>
      <c r="D10" s="79">
        <v>2.21</v>
      </c>
      <c r="E10" s="77"/>
      <c r="F10" s="77" t="s">
        <v>3</v>
      </c>
      <c r="G10" s="79">
        <v>2.15</v>
      </c>
      <c r="H10" s="77"/>
      <c r="I10" s="77"/>
      <c r="J10" s="157"/>
      <c r="K10" s="77"/>
      <c r="L10" s="77"/>
      <c r="M10" s="110"/>
      <c r="N10" s="77"/>
      <c r="O10" s="77"/>
      <c r="P10" s="156">
        <v>2.9</v>
      </c>
      <c r="Q10" s="77" t="s">
        <v>26</v>
      </c>
      <c r="R10" s="150"/>
      <c r="S10" s="150"/>
    </row>
    <row r="11" spans="1:19" s="79" customFormat="1">
      <c r="A11" s="148" t="s">
        <v>33</v>
      </c>
      <c r="B11" s="77"/>
      <c r="C11" s="77" t="s">
        <v>3</v>
      </c>
      <c r="D11" s="157">
        <v>37.983187676875112</v>
      </c>
      <c r="E11" s="77"/>
      <c r="F11" s="77" t="s">
        <v>3</v>
      </c>
      <c r="G11" s="157">
        <v>37.416566207678152</v>
      </c>
      <c r="H11" s="77"/>
      <c r="I11" s="77" t="s">
        <v>3</v>
      </c>
      <c r="J11" s="157">
        <v>32.03</v>
      </c>
      <c r="K11" s="77" t="s">
        <v>4</v>
      </c>
      <c r="L11" s="77"/>
      <c r="M11" s="110">
        <v>-20</v>
      </c>
      <c r="N11" s="77" t="s">
        <v>31</v>
      </c>
      <c r="O11" s="77"/>
      <c r="P11" s="156">
        <f t="shared" si="0"/>
        <v>1.5143598855436531</v>
      </c>
      <c r="Q11" s="77" t="s">
        <v>26</v>
      </c>
      <c r="R11" s="150"/>
      <c r="S11" s="150"/>
    </row>
    <row r="12" spans="1:19" s="79" customFormat="1">
      <c r="A12" s="148" t="s">
        <v>34</v>
      </c>
      <c r="B12" s="77"/>
      <c r="C12" s="77" t="s">
        <v>3</v>
      </c>
      <c r="D12" s="157">
        <v>19.523339553023749</v>
      </c>
      <c r="E12" s="77"/>
      <c r="F12" s="77" t="s">
        <v>3</v>
      </c>
      <c r="G12" s="157">
        <v>17.549983032417764</v>
      </c>
      <c r="H12" s="77"/>
      <c r="I12" s="77" t="s">
        <v>3</v>
      </c>
      <c r="J12" s="157">
        <v>13.91</v>
      </c>
      <c r="K12" s="77" t="s">
        <v>4</v>
      </c>
      <c r="L12" s="77"/>
      <c r="M12" s="110">
        <v>6</v>
      </c>
      <c r="N12" s="77" t="s">
        <v>31</v>
      </c>
      <c r="O12" s="77"/>
      <c r="P12" s="156">
        <f t="shared" si="0"/>
        <v>11.244207569664685</v>
      </c>
      <c r="Q12" s="77" t="s">
        <v>26</v>
      </c>
      <c r="R12" s="150"/>
      <c r="S12" s="150"/>
    </row>
    <row r="13" spans="1:19" s="79" customFormat="1">
      <c r="A13" s="148" t="s">
        <v>35</v>
      </c>
      <c r="B13" s="77"/>
      <c r="C13" s="77" t="s">
        <v>3</v>
      </c>
      <c r="D13" s="157">
        <v>0.47407778037233833</v>
      </c>
      <c r="E13" s="77"/>
      <c r="F13" s="77" t="s">
        <v>3</v>
      </c>
      <c r="G13" s="157">
        <v>0.4712753281441126</v>
      </c>
      <c r="H13" s="77"/>
      <c r="I13" s="77" t="s">
        <v>3</v>
      </c>
      <c r="J13" s="157">
        <v>0.47</v>
      </c>
      <c r="K13" s="77" t="s">
        <v>4</v>
      </c>
      <c r="L13" s="77"/>
      <c r="M13" s="110">
        <v>-4</v>
      </c>
      <c r="N13" s="77" t="s">
        <v>31</v>
      </c>
      <c r="O13" s="77"/>
      <c r="P13" s="156">
        <f t="shared" si="0"/>
        <v>0.59465286232186487</v>
      </c>
      <c r="Q13" s="77" t="s">
        <v>26</v>
      </c>
      <c r="R13" s="150"/>
      <c r="S13" s="150"/>
    </row>
    <row r="14" spans="1:19" s="79" customFormat="1">
      <c r="A14" s="74" t="s">
        <v>74</v>
      </c>
      <c r="B14" s="77"/>
      <c r="C14" s="77" t="s">
        <v>3</v>
      </c>
      <c r="D14" s="157">
        <v>2.4015857437904309</v>
      </c>
      <c r="E14" s="77"/>
      <c r="F14" s="77" t="s">
        <v>3</v>
      </c>
      <c r="G14" s="157">
        <v>2.5881738016629385</v>
      </c>
      <c r="H14" s="77"/>
      <c r="I14" s="77"/>
      <c r="J14" s="157"/>
      <c r="K14" s="77"/>
      <c r="L14" s="77"/>
      <c r="M14" s="110"/>
      <c r="N14" s="77"/>
      <c r="O14" s="77"/>
      <c r="P14" s="156">
        <f t="shared" si="0"/>
        <v>-7.2092553348860182</v>
      </c>
      <c r="Q14" s="77" t="s">
        <v>26</v>
      </c>
      <c r="R14" s="150"/>
      <c r="S14" s="150"/>
    </row>
    <row r="15" spans="1:19" s="79" customFormat="1">
      <c r="A15" s="80" t="s">
        <v>95</v>
      </c>
      <c r="B15" s="77"/>
      <c r="C15" s="77" t="s">
        <v>3</v>
      </c>
      <c r="D15" s="157">
        <v>2.66</v>
      </c>
      <c r="E15" s="77"/>
      <c r="F15" s="77" t="s">
        <v>3</v>
      </c>
      <c r="G15" s="157">
        <v>2.67</v>
      </c>
      <c r="H15" s="77"/>
      <c r="I15" s="77" t="s">
        <v>3</v>
      </c>
      <c r="J15" s="157">
        <v>2.69</v>
      </c>
      <c r="K15" s="77" t="s">
        <v>4</v>
      </c>
      <c r="L15" s="77"/>
      <c r="M15" s="110">
        <v>-2</v>
      </c>
      <c r="N15" s="77" t="s">
        <v>31</v>
      </c>
      <c r="O15" s="77"/>
      <c r="P15" s="156">
        <f t="shared" si="0"/>
        <v>-0.37453183520598454</v>
      </c>
      <c r="Q15" s="77" t="s">
        <v>26</v>
      </c>
      <c r="R15" s="150"/>
      <c r="S15" s="150"/>
    </row>
    <row r="16" spans="1:19">
      <c r="A16" s="140"/>
      <c r="B16" s="77"/>
      <c r="C16" s="77"/>
      <c r="D16" s="140"/>
      <c r="E16" s="77"/>
      <c r="F16" s="77"/>
      <c r="G16" s="86"/>
      <c r="H16" s="77"/>
      <c r="I16" s="77"/>
      <c r="J16" s="140"/>
      <c r="K16" s="77"/>
      <c r="L16" s="77"/>
      <c r="M16" s="169"/>
      <c r="N16" s="77"/>
      <c r="O16" s="77"/>
      <c r="P16" s="170"/>
      <c r="Q16" s="77"/>
      <c r="R16" s="140"/>
      <c r="S16" s="153"/>
    </row>
    <row r="17" spans="1:19">
      <c r="A17" s="140"/>
      <c r="B17" s="77"/>
      <c r="C17" s="77"/>
      <c r="D17" s="140"/>
      <c r="E17" s="77"/>
      <c r="F17" s="77"/>
      <c r="G17" s="140"/>
      <c r="H17" s="77"/>
      <c r="I17" s="77"/>
      <c r="J17" s="140"/>
      <c r="K17" s="77"/>
      <c r="L17" s="77"/>
      <c r="M17" s="169"/>
      <c r="N17" s="77"/>
      <c r="O17" s="77"/>
      <c r="P17" s="169"/>
      <c r="Q17" s="77"/>
      <c r="R17" s="140"/>
      <c r="S17" s="153"/>
    </row>
    <row r="18" spans="1:19">
      <c r="A18" s="86"/>
      <c r="B18" s="75"/>
      <c r="C18" s="75"/>
      <c r="D18" s="86"/>
      <c r="E18" s="75"/>
      <c r="F18" s="75"/>
      <c r="G18" s="86"/>
      <c r="H18" s="75"/>
      <c r="I18" s="75"/>
      <c r="J18" s="86"/>
      <c r="K18" s="75"/>
      <c r="L18" s="75"/>
      <c r="M18" s="87"/>
      <c r="N18" s="75"/>
      <c r="O18" s="75"/>
      <c r="P18" s="87"/>
      <c r="Q18" s="75"/>
      <c r="R18" s="86"/>
    </row>
    <row r="19" spans="1:19">
      <c r="A19" s="86"/>
      <c r="B19" s="75"/>
      <c r="C19" s="75"/>
      <c r="D19" s="86"/>
      <c r="E19" s="75"/>
      <c r="F19" s="75"/>
      <c r="G19" s="86"/>
      <c r="H19" s="75"/>
      <c r="I19" s="75"/>
      <c r="J19" s="86"/>
      <c r="K19" s="75"/>
      <c r="L19" s="75"/>
      <c r="M19" s="87"/>
      <c r="N19" s="75"/>
      <c r="O19" s="75"/>
      <c r="P19" s="87"/>
      <c r="Q19" s="75"/>
      <c r="R19" s="86"/>
    </row>
    <row r="20" spans="1:19">
      <c r="A20" s="86"/>
      <c r="B20" s="75"/>
      <c r="C20" s="75"/>
      <c r="D20" s="86"/>
      <c r="E20" s="75"/>
      <c r="F20" s="75"/>
      <c r="G20" s="86"/>
      <c r="H20" s="75"/>
      <c r="I20" s="75"/>
      <c r="J20" s="86"/>
      <c r="K20" s="75"/>
      <c r="L20" s="75"/>
      <c r="M20" s="87"/>
      <c r="N20" s="75"/>
      <c r="O20" s="75"/>
      <c r="P20" s="87"/>
      <c r="Q20" s="75"/>
      <c r="R20" s="86"/>
    </row>
    <row r="21" spans="1:19">
      <c r="A21" s="86"/>
      <c r="B21" s="75"/>
      <c r="C21" s="75"/>
      <c r="D21" s="86"/>
      <c r="E21" s="75"/>
      <c r="F21" s="75"/>
      <c r="G21" s="86"/>
      <c r="H21" s="75"/>
      <c r="I21" s="75"/>
      <c r="J21" s="86"/>
      <c r="K21" s="75"/>
      <c r="L21" s="75"/>
      <c r="M21" s="87"/>
      <c r="N21" s="75"/>
      <c r="O21" s="75"/>
      <c r="P21" s="87"/>
      <c r="Q21" s="75"/>
      <c r="R21" s="86"/>
    </row>
    <row r="22" spans="1:19">
      <c r="A22" s="86"/>
      <c r="B22" s="75"/>
      <c r="C22" s="75"/>
      <c r="D22" s="86"/>
      <c r="E22" s="75"/>
      <c r="F22" s="75"/>
      <c r="G22" s="86"/>
      <c r="H22" s="75"/>
      <c r="I22" s="75"/>
      <c r="J22" s="86"/>
      <c r="K22" s="75"/>
      <c r="L22" s="75"/>
      <c r="M22" s="87"/>
      <c r="N22" s="75"/>
      <c r="O22" s="75"/>
      <c r="P22" s="87"/>
      <c r="Q22" s="75"/>
      <c r="R22" s="86"/>
    </row>
    <row r="23" spans="1:19">
      <c r="A23" s="86"/>
      <c r="B23" s="75"/>
      <c r="C23" s="75"/>
      <c r="D23" s="86"/>
      <c r="E23" s="75"/>
      <c r="F23" s="75"/>
      <c r="G23" s="86"/>
      <c r="H23" s="75"/>
      <c r="I23" s="75"/>
      <c r="J23" s="86"/>
      <c r="K23" s="75"/>
      <c r="L23" s="75"/>
      <c r="M23" s="87"/>
      <c r="N23" s="75"/>
      <c r="O23" s="75"/>
      <c r="P23" s="87"/>
      <c r="Q23" s="75"/>
      <c r="R23" s="86"/>
    </row>
    <row r="24" spans="1:19">
      <c r="A24" s="86"/>
      <c r="B24" s="75"/>
      <c r="C24" s="75"/>
      <c r="D24" s="86"/>
      <c r="E24" s="75"/>
      <c r="F24" s="75"/>
      <c r="G24" s="86"/>
      <c r="H24" s="75"/>
      <c r="I24" s="75"/>
      <c r="J24" s="86"/>
      <c r="K24" s="75"/>
      <c r="L24" s="75"/>
      <c r="M24" s="87"/>
      <c r="N24" s="75"/>
      <c r="O24" s="75"/>
      <c r="P24" s="87"/>
      <c r="Q24" s="75"/>
      <c r="R24" s="86"/>
    </row>
    <row r="25" spans="1:19">
      <c r="A25" s="86"/>
      <c r="B25" s="75"/>
      <c r="C25" s="75"/>
      <c r="D25" s="86"/>
      <c r="E25" s="75"/>
      <c r="F25" s="75"/>
      <c r="G25" s="86"/>
      <c r="H25" s="75"/>
      <c r="I25" s="75"/>
      <c r="J25" s="86"/>
      <c r="K25" s="75"/>
      <c r="L25" s="75"/>
      <c r="M25" s="87"/>
      <c r="N25" s="75"/>
      <c r="O25" s="75"/>
      <c r="P25" s="87"/>
      <c r="Q25" s="75"/>
      <c r="R25" s="86"/>
    </row>
  </sheetData>
  <mergeCells count="6">
    <mergeCell ref="C6:D6"/>
    <mergeCell ref="F6:G6"/>
    <mergeCell ref="C7:D7"/>
    <mergeCell ref="F7:G7"/>
    <mergeCell ref="C8:D8"/>
    <mergeCell ref="F8:G8"/>
  </mergeCells>
  <hyperlinks>
    <hyperlink ref="A1" location="PR_SelectFinancialResults" display="PR_SelectFinancialResults" xr:uid="{00000000-0004-0000-1100-000000000000}"/>
  </hyperlinks>
  <pageMargins left="0.7" right="0.7" top="0.75" bottom="0.75" header="0.3" footer="0.3"/>
  <pageSetup scale="77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U20"/>
  <sheetViews>
    <sheetView zoomScale="120" zoomScaleNormal="120" workbookViewId="0">
      <selection activeCell="A36" sqref="A36"/>
    </sheetView>
  </sheetViews>
  <sheetFormatPr defaultRowHeight="9"/>
  <cols>
    <col min="1" max="1" width="57.140625" style="61" customWidth="1"/>
    <col min="2" max="3" width="1.7109375" style="60" customWidth="1"/>
    <col min="4" max="4" width="10.28515625" style="61" customWidth="1"/>
    <col min="5" max="5" width="1.85546875" style="88" customWidth="1"/>
    <col min="6" max="7" width="1.7109375" style="60" customWidth="1"/>
    <col min="8" max="8" width="10.140625" style="61" customWidth="1"/>
    <col min="9" max="9" width="3" style="89" customWidth="1"/>
    <col min="10" max="11" width="1.7109375" style="60" customWidth="1"/>
    <col min="12" max="12" width="11.7109375" style="61" customWidth="1"/>
    <col min="13" max="13" width="1.85546875" style="88" customWidth="1"/>
    <col min="14" max="15" width="1.7109375" style="60" customWidth="1"/>
    <col min="16" max="16" width="10.85546875" style="61" customWidth="1"/>
    <col min="17" max="17" width="1.85546875" style="88" customWidth="1"/>
    <col min="18" max="18" width="10.7109375" style="63" customWidth="1"/>
    <col min="19" max="19" width="2.28515625" style="88" customWidth="1"/>
    <col min="20" max="20" width="10.7109375" style="63" customWidth="1"/>
    <col min="21" max="21" width="1.85546875" style="88" customWidth="1"/>
    <col min="22" max="16384" width="9.140625" style="61"/>
  </cols>
  <sheetData>
    <row r="1" spans="1:21" ht="15.75">
      <c r="A1" s="41" t="s">
        <v>120</v>
      </c>
      <c r="E1" s="60"/>
      <c r="F1" s="62"/>
      <c r="G1" s="61"/>
      <c r="H1" s="60"/>
      <c r="I1" s="63"/>
      <c r="K1" s="63"/>
      <c r="L1" s="60"/>
      <c r="M1" s="61"/>
      <c r="N1" s="61"/>
      <c r="O1" s="61"/>
      <c r="Q1" s="61"/>
      <c r="R1" s="61"/>
      <c r="S1" s="61"/>
      <c r="T1" s="61"/>
      <c r="U1" s="61"/>
    </row>
    <row r="2" spans="1:21" ht="12.75">
      <c r="A2" s="174" t="s">
        <v>174</v>
      </c>
      <c r="E2" s="60"/>
      <c r="F2" s="62"/>
      <c r="G2" s="61"/>
      <c r="H2" s="60"/>
      <c r="I2" s="63"/>
      <c r="K2" s="63"/>
      <c r="L2" s="60"/>
      <c r="M2" s="61"/>
      <c r="N2" s="61"/>
      <c r="O2" s="61"/>
      <c r="Q2" s="61"/>
      <c r="R2" s="61"/>
      <c r="S2" s="61"/>
      <c r="T2" s="61"/>
      <c r="U2" s="61"/>
    </row>
    <row r="3" spans="1:21" s="65" customFormat="1" ht="12.75">
      <c r="A3" s="42" t="s">
        <v>173</v>
      </c>
      <c r="B3" s="66" t="s">
        <v>0</v>
      </c>
      <c r="C3" s="60"/>
      <c r="D3" s="67"/>
      <c r="E3" s="68" t="s">
        <v>2</v>
      </c>
      <c r="F3" s="62"/>
      <c r="G3" s="67"/>
      <c r="H3" s="66" t="s">
        <v>0</v>
      </c>
      <c r="J3" s="66" t="s">
        <v>0</v>
      </c>
      <c r="K3" s="71"/>
      <c r="L3" s="66" t="s">
        <v>4</v>
      </c>
    </row>
    <row r="4" spans="1:21">
      <c r="A4" s="161"/>
    </row>
    <row r="5" spans="1:21" s="65" customFormat="1">
      <c r="B5" s="66" t="s">
        <v>0</v>
      </c>
      <c r="C5" s="60"/>
      <c r="D5" s="67"/>
      <c r="E5" s="90" t="s">
        <v>2</v>
      </c>
      <c r="F5" s="68"/>
      <c r="G5" s="62"/>
      <c r="H5" s="91"/>
      <c r="I5" s="92"/>
      <c r="J5" s="68" t="s">
        <v>2</v>
      </c>
      <c r="K5" s="62"/>
      <c r="L5" s="91"/>
      <c r="M5" s="90" t="s">
        <v>2</v>
      </c>
      <c r="N5" s="68" t="s">
        <v>2</v>
      </c>
      <c r="O5" s="62"/>
      <c r="P5" s="91"/>
      <c r="Q5" s="93" t="s">
        <v>0</v>
      </c>
      <c r="S5" s="93" t="s">
        <v>0</v>
      </c>
      <c r="T5" s="71"/>
      <c r="U5" s="93" t="s">
        <v>4</v>
      </c>
    </row>
    <row r="6" spans="1:21" s="65" customFormat="1">
      <c r="B6" s="66"/>
      <c r="C6" s="351" t="s">
        <v>1</v>
      </c>
      <c r="D6" s="351"/>
      <c r="E6" s="94"/>
      <c r="F6" s="68"/>
      <c r="G6" s="351" t="s">
        <v>124</v>
      </c>
      <c r="H6" s="351"/>
      <c r="I6" s="95"/>
      <c r="J6" s="96"/>
      <c r="K6" s="351" t="s">
        <v>1</v>
      </c>
      <c r="L6" s="351"/>
      <c r="M6" s="94"/>
      <c r="N6" s="66"/>
      <c r="O6" s="351" t="s">
        <v>5</v>
      </c>
      <c r="P6" s="351"/>
      <c r="Q6" s="93"/>
      <c r="R6" s="71"/>
      <c r="S6" s="93"/>
      <c r="T6" s="71"/>
      <c r="U6" s="93" t="s">
        <v>4</v>
      </c>
    </row>
    <row r="7" spans="1:21" s="65" customFormat="1">
      <c r="A7" s="70"/>
      <c r="B7" s="66"/>
      <c r="C7" s="352" t="s">
        <v>125</v>
      </c>
      <c r="D7" s="352"/>
      <c r="E7" s="94"/>
      <c r="F7" s="68"/>
      <c r="G7" s="352" t="s">
        <v>125</v>
      </c>
      <c r="H7" s="352"/>
      <c r="I7" s="97"/>
      <c r="J7" s="96"/>
      <c r="K7" s="352" t="s">
        <v>126</v>
      </c>
      <c r="L7" s="352"/>
      <c r="M7" s="94"/>
      <c r="N7" s="66"/>
      <c r="O7" s="352" t="s">
        <v>127</v>
      </c>
      <c r="P7" s="352"/>
      <c r="Q7" s="93"/>
      <c r="R7" s="71"/>
      <c r="S7" s="93"/>
      <c r="T7" s="71" t="s">
        <v>82</v>
      </c>
      <c r="U7" s="93"/>
    </row>
    <row r="8" spans="1:21" s="65" customFormat="1">
      <c r="A8" s="70" t="s">
        <v>128</v>
      </c>
      <c r="B8" s="66"/>
      <c r="C8" s="352" t="s">
        <v>129</v>
      </c>
      <c r="D8" s="352"/>
      <c r="E8" s="94"/>
      <c r="F8" s="68"/>
      <c r="G8" s="352" t="s">
        <v>129</v>
      </c>
      <c r="H8" s="352"/>
      <c r="I8" s="97"/>
      <c r="J8" s="96"/>
      <c r="K8" s="352" t="s">
        <v>129</v>
      </c>
      <c r="L8" s="352"/>
      <c r="M8" s="94"/>
      <c r="N8" s="66"/>
      <c r="O8" s="352" t="s">
        <v>121</v>
      </c>
      <c r="P8" s="352"/>
      <c r="Q8" s="93"/>
      <c r="R8" s="71"/>
      <c r="S8" s="93"/>
      <c r="T8" s="71" t="s">
        <v>84</v>
      </c>
      <c r="U8" s="93"/>
    </row>
    <row r="9" spans="1:21" s="65" customFormat="1">
      <c r="A9" s="72" t="s">
        <v>123</v>
      </c>
      <c r="B9" s="66"/>
      <c r="C9" s="351">
        <v>2019</v>
      </c>
      <c r="D9" s="351"/>
      <c r="E9" s="94"/>
      <c r="F9" s="68"/>
      <c r="G9" s="351">
        <v>2018</v>
      </c>
      <c r="H9" s="351"/>
      <c r="I9" s="95"/>
      <c r="J9" s="96"/>
      <c r="K9" s="351">
        <v>2018</v>
      </c>
      <c r="L9" s="351"/>
      <c r="M9" s="94"/>
      <c r="N9" s="66"/>
      <c r="O9" s="351">
        <v>2018</v>
      </c>
      <c r="P9" s="351"/>
      <c r="Q9" s="93"/>
      <c r="R9" s="73" t="s">
        <v>30</v>
      </c>
      <c r="S9" s="93"/>
      <c r="T9" s="73" t="s">
        <v>130</v>
      </c>
      <c r="U9" s="93" t="s">
        <v>4</v>
      </c>
    </row>
    <row r="10" spans="1:21" s="79" customFormat="1">
      <c r="A10" s="74" t="s">
        <v>10</v>
      </c>
      <c r="B10" s="75"/>
      <c r="C10" s="75" t="s">
        <v>3</v>
      </c>
      <c r="D10" s="76">
        <f>SUM(D11:D16)</f>
        <v>775566</v>
      </c>
      <c r="E10" s="98"/>
      <c r="F10" s="77"/>
      <c r="G10" s="75" t="s">
        <v>3</v>
      </c>
      <c r="H10" s="76">
        <f>SUM(H11:H16)</f>
        <v>684408</v>
      </c>
      <c r="I10" s="99"/>
      <c r="J10" s="100"/>
      <c r="K10" s="75" t="s">
        <v>3</v>
      </c>
      <c r="L10" s="76">
        <f>'[2]10K-FS_IncomeStmt_10-K'!G13</f>
        <v>178637</v>
      </c>
      <c r="M10" s="98"/>
      <c r="N10" s="75"/>
      <c r="O10" s="75" t="s">
        <v>3</v>
      </c>
      <c r="P10" s="76">
        <f>SUM(P11:P16)</f>
        <v>505771</v>
      </c>
      <c r="Q10" s="101" t="s">
        <v>4</v>
      </c>
      <c r="R10" s="78">
        <f t="shared" ref="R10:R16" si="0">((D10-H10)/H10)*100</f>
        <v>13.319248167759582</v>
      </c>
      <c r="S10" s="101" t="s">
        <v>31</v>
      </c>
      <c r="T10" s="78">
        <v>15.1</v>
      </c>
      <c r="U10" s="101" t="s">
        <v>26</v>
      </c>
    </row>
    <row r="11" spans="1:21" s="79" customFormat="1">
      <c r="A11" s="80" t="s">
        <v>32</v>
      </c>
      <c r="B11" s="75"/>
      <c r="C11" s="75" t="s">
        <v>3</v>
      </c>
      <c r="D11" s="76">
        <v>434197</v>
      </c>
      <c r="E11" s="98"/>
      <c r="F11" s="77"/>
      <c r="G11" s="75" t="s">
        <v>3</v>
      </c>
      <c r="H11" s="76">
        <f t="shared" ref="H11:H16" si="1">SUM(L11:P11)</f>
        <v>379233</v>
      </c>
      <c r="I11" s="99"/>
      <c r="J11" s="100"/>
      <c r="K11" s="75" t="s">
        <v>3</v>
      </c>
      <c r="L11" s="76">
        <v>97592</v>
      </c>
      <c r="M11" s="98"/>
      <c r="N11" s="75"/>
      <c r="O11" s="75" t="s">
        <v>3</v>
      </c>
      <c r="P11" s="102">
        <v>281641</v>
      </c>
      <c r="Q11" s="101" t="s">
        <v>4</v>
      </c>
      <c r="R11" s="78">
        <f t="shared" si="0"/>
        <v>14.493464440067189</v>
      </c>
      <c r="S11" s="101" t="s">
        <v>31</v>
      </c>
      <c r="T11" s="78">
        <v>15.7</v>
      </c>
      <c r="U11" s="101" t="s">
        <v>26</v>
      </c>
    </row>
    <row r="12" spans="1:21" s="79" customFormat="1">
      <c r="A12" s="80" t="s">
        <v>33</v>
      </c>
      <c r="B12" s="75"/>
      <c r="C12" s="75" t="s">
        <v>3</v>
      </c>
      <c r="D12" s="76">
        <v>162154</v>
      </c>
      <c r="E12" s="98"/>
      <c r="F12" s="77"/>
      <c r="G12" s="75" t="s">
        <v>3</v>
      </c>
      <c r="H12" s="76">
        <f t="shared" si="1"/>
        <v>139656</v>
      </c>
      <c r="I12" s="99"/>
      <c r="J12" s="100"/>
      <c r="K12" s="75" t="s">
        <v>3</v>
      </c>
      <c r="L12" s="76">
        <v>37204</v>
      </c>
      <c r="M12" s="98"/>
      <c r="N12" s="75"/>
      <c r="O12" s="75" t="s">
        <v>3</v>
      </c>
      <c r="P12" s="103">
        <v>102452</v>
      </c>
      <c r="Q12" s="101" t="s">
        <v>4</v>
      </c>
      <c r="R12" s="78">
        <f t="shared" si="0"/>
        <v>16.109583548146876</v>
      </c>
      <c r="S12" s="101" t="s">
        <v>31</v>
      </c>
      <c r="T12" s="78">
        <v>19.5</v>
      </c>
      <c r="U12" s="101" t="s">
        <v>26</v>
      </c>
    </row>
    <row r="13" spans="1:21" s="79" customFormat="1">
      <c r="A13" s="80" t="s">
        <v>34</v>
      </c>
      <c r="B13" s="75"/>
      <c r="C13" s="75" t="s">
        <v>3</v>
      </c>
      <c r="D13" s="76">
        <v>46912</v>
      </c>
      <c r="E13" s="98"/>
      <c r="F13" s="77"/>
      <c r="G13" s="75" t="s">
        <v>3</v>
      </c>
      <c r="H13" s="76">
        <f t="shared" si="1"/>
        <v>40939</v>
      </c>
      <c r="I13" s="99"/>
      <c r="J13" s="100"/>
      <c r="K13" s="75" t="s">
        <v>3</v>
      </c>
      <c r="L13" s="76">
        <v>12592</v>
      </c>
      <c r="M13" s="98"/>
      <c r="N13" s="75"/>
      <c r="O13" s="75" t="s">
        <v>3</v>
      </c>
      <c r="P13" s="103">
        <v>28347</v>
      </c>
      <c r="Q13" s="101" t="s">
        <v>4</v>
      </c>
      <c r="R13" s="78">
        <f t="shared" si="0"/>
        <v>14.589999755734141</v>
      </c>
      <c r="S13" s="101" t="s">
        <v>31</v>
      </c>
      <c r="T13" s="78">
        <v>18.5</v>
      </c>
      <c r="U13" s="101" t="s">
        <v>26</v>
      </c>
    </row>
    <row r="14" spans="1:21" s="79" customFormat="1">
      <c r="A14" s="80" t="s">
        <v>35</v>
      </c>
      <c r="B14" s="75"/>
      <c r="C14" s="75" t="s">
        <v>3</v>
      </c>
      <c r="D14" s="76">
        <v>40392</v>
      </c>
      <c r="E14" s="98"/>
      <c r="F14" s="77"/>
      <c r="G14" s="75" t="s">
        <v>3</v>
      </c>
      <c r="H14" s="76">
        <f t="shared" si="1"/>
        <v>34741</v>
      </c>
      <c r="I14" s="99"/>
      <c r="J14" s="100"/>
      <c r="K14" s="75" t="s">
        <v>3</v>
      </c>
      <c r="L14" s="76">
        <v>9493</v>
      </c>
      <c r="M14" s="98"/>
      <c r="N14" s="75"/>
      <c r="O14" s="75" t="s">
        <v>3</v>
      </c>
      <c r="P14" s="103">
        <v>25248</v>
      </c>
      <c r="Q14" s="101" t="s">
        <v>4</v>
      </c>
      <c r="R14" s="78">
        <f t="shared" si="0"/>
        <v>16.266083302150196</v>
      </c>
      <c r="S14" s="101" t="s">
        <v>31</v>
      </c>
      <c r="T14" s="78">
        <v>17.2</v>
      </c>
      <c r="U14" s="101" t="s">
        <v>26</v>
      </c>
    </row>
    <row r="15" spans="1:21" s="79" customFormat="1">
      <c r="A15" s="80" t="s">
        <v>27</v>
      </c>
      <c r="B15" s="75"/>
      <c r="C15" s="75" t="s">
        <v>3</v>
      </c>
      <c r="D15" s="76">
        <v>70722</v>
      </c>
      <c r="E15" s="98"/>
      <c r="F15" s="77"/>
      <c r="G15" s="75" t="s">
        <v>3</v>
      </c>
      <c r="H15" s="76">
        <f t="shared" si="1"/>
        <v>63792</v>
      </c>
      <c r="I15" s="99"/>
      <c r="J15" s="100"/>
      <c r="K15" s="75" t="s">
        <v>3</v>
      </c>
      <c r="L15" s="76">
        <v>16733</v>
      </c>
      <c r="M15" s="98"/>
      <c r="N15" s="75"/>
      <c r="O15" s="75" t="s">
        <v>3</v>
      </c>
      <c r="P15" s="103">
        <v>47059</v>
      </c>
      <c r="Q15" s="101" t="s">
        <v>4</v>
      </c>
      <c r="R15" s="78">
        <f t="shared" si="0"/>
        <v>10.863431151241535</v>
      </c>
      <c r="S15" s="101" t="s">
        <v>31</v>
      </c>
      <c r="T15" s="78">
        <v>11.6</v>
      </c>
      <c r="U15" s="101" t="s">
        <v>26</v>
      </c>
    </row>
    <row r="16" spans="1:21" s="79" customFormat="1">
      <c r="A16" s="80" t="s">
        <v>9</v>
      </c>
      <c r="B16" s="75"/>
      <c r="C16" s="75" t="s">
        <v>3</v>
      </c>
      <c r="D16" s="76">
        <v>21189</v>
      </c>
      <c r="E16" s="98"/>
      <c r="F16" s="77"/>
      <c r="G16" s="75" t="s">
        <v>3</v>
      </c>
      <c r="H16" s="76">
        <f t="shared" si="1"/>
        <v>26047</v>
      </c>
      <c r="I16" s="99"/>
      <c r="J16" s="100"/>
      <c r="K16" s="75" t="s">
        <v>3</v>
      </c>
      <c r="L16" s="76">
        <v>5023</v>
      </c>
      <c r="M16" s="98"/>
      <c r="N16" s="75"/>
      <c r="O16" s="75" t="s">
        <v>3</v>
      </c>
      <c r="P16" s="103">
        <v>21024</v>
      </c>
      <c r="Q16" s="101" t="s">
        <v>4</v>
      </c>
      <c r="R16" s="78">
        <f t="shared" si="0"/>
        <v>-18.650900295619458</v>
      </c>
      <c r="S16" s="101" t="s">
        <v>31</v>
      </c>
      <c r="T16" s="78">
        <v>-16.7</v>
      </c>
      <c r="U16" s="101" t="s">
        <v>26</v>
      </c>
    </row>
    <row r="17" spans="1:21" s="79" customFormat="1">
      <c r="A17" s="74" t="s">
        <v>131</v>
      </c>
      <c r="B17" s="75"/>
      <c r="C17" s="75" t="s">
        <v>3</v>
      </c>
      <c r="D17" s="76">
        <f>'[2]10K-FS_IncomeStmt_10-K'!D30</f>
        <v>173024</v>
      </c>
      <c r="E17" s="98"/>
      <c r="F17" s="77"/>
      <c r="G17" s="75" t="s">
        <v>3</v>
      </c>
      <c r="H17" s="78">
        <v>0</v>
      </c>
      <c r="I17" s="104"/>
      <c r="J17" s="100"/>
      <c r="K17" s="75" t="s">
        <v>3</v>
      </c>
      <c r="L17" s="76">
        <f>'[2]10K-FS_IncomeStmt_10-K'!G30</f>
        <v>29307</v>
      </c>
      <c r="M17" s="98"/>
      <c r="N17" s="75"/>
      <c r="O17" s="75" t="s">
        <v>3</v>
      </c>
      <c r="P17" s="103">
        <f>'[2]10K-FS_IncomeStmt_10-K'!K30</f>
        <v>130160</v>
      </c>
      <c r="Q17" s="101" t="s">
        <v>4</v>
      </c>
      <c r="R17" s="78">
        <v>0</v>
      </c>
      <c r="S17" s="101" t="s">
        <v>31</v>
      </c>
      <c r="T17" s="78">
        <v>0</v>
      </c>
      <c r="U17" s="101" t="s">
        <v>26</v>
      </c>
    </row>
    <row r="18" spans="1:21" s="79" customFormat="1">
      <c r="A18" s="74" t="s">
        <v>132</v>
      </c>
      <c r="B18" s="75"/>
      <c r="C18" s="75" t="s">
        <v>3</v>
      </c>
      <c r="D18" s="76">
        <f>'[2]10K-FS_IncomeStmt_10-K'!D34</f>
        <v>83769</v>
      </c>
      <c r="E18" s="98"/>
      <c r="F18" s="77"/>
      <c r="G18" s="75" t="s">
        <v>3</v>
      </c>
      <c r="H18" s="78">
        <v>0</v>
      </c>
      <c r="I18" s="104"/>
      <c r="J18" s="100"/>
      <c r="K18" s="75" t="s">
        <v>3</v>
      </c>
      <c r="L18" s="78">
        <v>0</v>
      </c>
      <c r="M18" s="98"/>
      <c r="N18" s="75"/>
      <c r="O18" s="75" t="s">
        <v>3</v>
      </c>
      <c r="P18" s="78">
        <v>0</v>
      </c>
      <c r="Q18" s="101"/>
      <c r="R18" s="78">
        <v>0</v>
      </c>
      <c r="S18" s="101" t="s">
        <v>31</v>
      </c>
      <c r="T18" s="78">
        <v>0</v>
      </c>
      <c r="U18" s="101" t="s">
        <v>31</v>
      </c>
    </row>
    <row r="19" spans="1:21" s="79" customFormat="1" ht="18">
      <c r="A19" s="74" t="s">
        <v>133</v>
      </c>
      <c r="B19" s="75"/>
      <c r="C19" s="75" t="s">
        <v>3</v>
      </c>
      <c r="D19" s="105" t="s">
        <v>134</v>
      </c>
      <c r="E19" s="98"/>
      <c r="F19" s="77"/>
      <c r="G19" s="75" t="s">
        <v>3</v>
      </c>
      <c r="H19" s="78">
        <v>0</v>
      </c>
      <c r="I19" s="104"/>
      <c r="J19" s="100"/>
      <c r="K19" s="75" t="s">
        <v>3</v>
      </c>
      <c r="L19" s="105" t="s">
        <v>135</v>
      </c>
      <c r="M19" s="98"/>
      <c r="N19" s="75"/>
      <c r="O19" s="75" t="s">
        <v>3</v>
      </c>
      <c r="P19" s="105" t="s">
        <v>136</v>
      </c>
      <c r="Q19" s="101" t="s">
        <v>4</v>
      </c>
      <c r="R19" s="78">
        <v>0</v>
      </c>
      <c r="S19" s="101" t="s">
        <v>31</v>
      </c>
      <c r="T19" s="78">
        <v>0</v>
      </c>
      <c r="U19" s="101" t="s">
        <v>26</v>
      </c>
    </row>
    <row r="20" spans="1:21" s="86" customFormat="1">
      <c r="B20" s="75"/>
      <c r="C20" s="75"/>
      <c r="E20" s="101"/>
      <c r="F20" s="75"/>
      <c r="G20" s="75"/>
      <c r="I20" s="107"/>
      <c r="J20" s="75"/>
      <c r="K20" s="75"/>
      <c r="M20" s="101"/>
      <c r="N20" s="75"/>
      <c r="O20" s="75"/>
      <c r="Q20" s="101"/>
      <c r="R20" s="87"/>
      <c r="S20" s="101"/>
      <c r="T20" s="87"/>
      <c r="U20" s="101"/>
    </row>
  </sheetData>
  <mergeCells count="16">
    <mergeCell ref="C8:D8"/>
    <mergeCell ref="G8:H8"/>
    <mergeCell ref="K8:L8"/>
    <mergeCell ref="O8:P8"/>
    <mergeCell ref="C9:D9"/>
    <mergeCell ref="G9:H9"/>
    <mergeCell ref="K9:L9"/>
    <mergeCell ref="O9:P9"/>
    <mergeCell ref="C6:D6"/>
    <mergeCell ref="G6:H6"/>
    <mergeCell ref="K6:L6"/>
    <mergeCell ref="O6:P6"/>
    <mergeCell ref="C7:D7"/>
    <mergeCell ref="G7:H7"/>
    <mergeCell ref="K7:L7"/>
    <mergeCell ref="O7:P7"/>
  </mergeCells>
  <hyperlinks>
    <hyperlink ref="A1" location="PR_SelectFinancialResults" display="PR_SelectFinancialResults" xr:uid="{00000000-0004-0000-0100-000000000000}"/>
  </hyperlinks>
  <pageMargins left="0.7" right="0.7" top="0.75" bottom="0.75" header="0.3" footer="0.3"/>
  <pageSetup scale="6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Q18"/>
  <sheetViews>
    <sheetView zoomScale="120" zoomScaleNormal="120" workbookViewId="0">
      <selection activeCell="A36" sqref="A36"/>
    </sheetView>
  </sheetViews>
  <sheetFormatPr defaultRowHeight="9"/>
  <cols>
    <col min="1" max="1" width="57.140625" style="61" customWidth="1"/>
    <col min="2" max="3" width="1.7109375" style="60" customWidth="1"/>
    <col min="4" max="4" width="10.28515625" style="61" customWidth="1"/>
    <col min="5" max="5" width="1.85546875" style="88" customWidth="1"/>
    <col min="6" max="7" width="1.7109375" style="60" customWidth="1"/>
    <col min="8" max="8" width="11.7109375" style="61" customWidth="1"/>
    <col min="9" max="9" width="1.85546875" style="88" customWidth="1"/>
    <col min="10" max="10" width="1.7109375" style="62" customWidth="1"/>
    <col min="11" max="11" width="1.7109375" style="60" customWidth="1"/>
    <col min="12" max="12" width="10.85546875" style="61" customWidth="1"/>
    <col min="13" max="13" width="1.85546875" style="88" customWidth="1"/>
    <col min="14" max="14" width="10.7109375" style="63" hidden="1" customWidth="1"/>
    <col min="15" max="15" width="2.28515625" style="88" hidden="1" customWidth="1"/>
    <col min="16" max="16" width="10.7109375" style="63" hidden="1" customWidth="1"/>
    <col min="17" max="17" width="3" style="88" hidden="1" customWidth="1"/>
    <col min="18" max="16384" width="9.140625" style="61"/>
  </cols>
  <sheetData>
    <row r="1" spans="1:17" ht="15.75">
      <c r="A1" s="41" t="s">
        <v>120</v>
      </c>
      <c r="E1" s="60"/>
      <c r="F1" s="62"/>
      <c r="G1" s="61"/>
      <c r="H1" s="60"/>
      <c r="I1" s="63"/>
      <c r="K1" s="63"/>
      <c r="L1" s="60"/>
      <c r="M1" s="61"/>
      <c r="N1" s="61"/>
      <c r="O1" s="61"/>
      <c r="P1" s="61"/>
      <c r="Q1" s="61"/>
    </row>
    <row r="2" spans="1:17" ht="12.75">
      <c r="A2" s="174" t="s">
        <v>175</v>
      </c>
      <c r="E2" s="60"/>
      <c r="F2" s="62"/>
      <c r="G2" s="61"/>
      <c r="H2" s="60"/>
      <c r="I2" s="63"/>
      <c r="K2" s="63"/>
      <c r="L2" s="60"/>
      <c r="M2" s="61"/>
      <c r="N2" s="61"/>
      <c r="O2" s="61"/>
      <c r="P2" s="61"/>
      <c r="Q2" s="61"/>
    </row>
    <row r="3" spans="1:17" s="65" customFormat="1" ht="12.75">
      <c r="A3" s="42" t="s">
        <v>173</v>
      </c>
      <c r="B3" s="66" t="s">
        <v>0</v>
      </c>
      <c r="C3" s="60"/>
      <c r="D3" s="67"/>
      <c r="E3" s="68" t="s">
        <v>2</v>
      </c>
      <c r="F3" s="62"/>
      <c r="G3" s="67"/>
      <c r="H3" s="66" t="s">
        <v>0</v>
      </c>
      <c r="J3" s="68" t="s">
        <v>0</v>
      </c>
      <c r="K3" s="71"/>
      <c r="L3" s="66" t="s">
        <v>4</v>
      </c>
    </row>
    <row r="4" spans="1:17">
      <c r="A4" s="161"/>
    </row>
    <row r="5" spans="1:17" s="65" customFormat="1">
      <c r="B5" s="66" t="s">
        <v>0</v>
      </c>
      <c r="C5" s="60"/>
      <c r="D5" s="67"/>
      <c r="E5" s="90" t="s">
        <v>2</v>
      </c>
      <c r="F5" s="68" t="s">
        <v>2</v>
      </c>
      <c r="G5" s="62"/>
      <c r="H5" s="91"/>
      <c r="I5" s="90" t="s">
        <v>2</v>
      </c>
      <c r="J5" s="68" t="s">
        <v>2</v>
      </c>
      <c r="K5" s="62"/>
      <c r="L5" s="91"/>
      <c r="M5" s="93" t="s">
        <v>0</v>
      </c>
      <c r="O5" s="93" t="s">
        <v>0</v>
      </c>
      <c r="P5" s="71"/>
      <c r="Q5" s="93" t="s">
        <v>4</v>
      </c>
    </row>
    <row r="6" spans="1:17" s="65" customFormat="1">
      <c r="B6" s="66"/>
      <c r="C6" s="351" t="s">
        <v>1</v>
      </c>
      <c r="D6" s="351"/>
      <c r="E6" s="94"/>
      <c r="F6" s="96"/>
      <c r="G6" s="351" t="s">
        <v>1</v>
      </c>
      <c r="H6" s="351"/>
      <c r="I6" s="90"/>
      <c r="J6" s="68"/>
      <c r="K6" s="351" t="s">
        <v>5</v>
      </c>
      <c r="L6" s="351"/>
      <c r="M6" s="93"/>
      <c r="N6" s="71"/>
      <c r="O6" s="93"/>
      <c r="P6" s="71"/>
      <c r="Q6" s="93" t="s">
        <v>4</v>
      </c>
    </row>
    <row r="7" spans="1:17" s="65" customFormat="1">
      <c r="A7" s="70"/>
      <c r="B7" s="66"/>
      <c r="C7" s="352" t="s">
        <v>125</v>
      </c>
      <c r="D7" s="352"/>
      <c r="E7" s="94"/>
      <c r="F7" s="96"/>
      <c r="G7" s="352" t="s">
        <v>126</v>
      </c>
      <c r="H7" s="352"/>
      <c r="I7" s="90"/>
      <c r="J7" s="68"/>
      <c r="K7" s="352" t="s">
        <v>127</v>
      </c>
      <c r="L7" s="352"/>
      <c r="M7" s="93"/>
      <c r="N7" s="71"/>
      <c r="O7" s="93"/>
      <c r="P7" s="71" t="s">
        <v>82</v>
      </c>
      <c r="Q7" s="93"/>
    </row>
    <row r="8" spans="1:17" s="65" customFormat="1">
      <c r="A8" s="70" t="s">
        <v>128</v>
      </c>
      <c r="B8" s="66"/>
      <c r="C8" s="352" t="s">
        <v>129</v>
      </c>
      <c r="D8" s="352"/>
      <c r="E8" s="94"/>
      <c r="F8" s="96"/>
      <c r="G8" s="352" t="s">
        <v>129</v>
      </c>
      <c r="H8" s="352"/>
      <c r="I8" s="90"/>
      <c r="J8" s="68"/>
      <c r="K8" s="352" t="s">
        <v>121</v>
      </c>
      <c r="L8" s="352"/>
      <c r="M8" s="93"/>
      <c r="N8" s="71"/>
      <c r="O8" s="93"/>
      <c r="P8" s="71" t="s">
        <v>84</v>
      </c>
      <c r="Q8" s="93"/>
    </row>
    <row r="9" spans="1:17" s="65" customFormat="1">
      <c r="A9" s="72" t="s">
        <v>123</v>
      </c>
      <c r="B9" s="66"/>
      <c r="C9" s="351">
        <v>2019</v>
      </c>
      <c r="D9" s="351"/>
      <c r="E9" s="94"/>
      <c r="F9" s="96"/>
      <c r="G9" s="351">
        <v>2018</v>
      </c>
      <c r="H9" s="351"/>
      <c r="I9" s="90"/>
      <c r="J9" s="68"/>
      <c r="K9" s="351">
        <v>2018</v>
      </c>
      <c r="L9" s="351"/>
      <c r="M9" s="93"/>
      <c r="N9" s="73" t="s">
        <v>30</v>
      </c>
      <c r="O9" s="93"/>
      <c r="P9" s="73" t="s">
        <v>130</v>
      </c>
      <c r="Q9" s="93" t="s">
        <v>4</v>
      </c>
    </row>
    <row r="10" spans="1:17" s="79" customFormat="1">
      <c r="A10" s="74" t="s">
        <v>85</v>
      </c>
      <c r="B10" s="75"/>
      <c r="C10" s="75"/>
      <c r="D10" s="81"/>
      <c r="E10" s="98"/>
      <c r="F10" s="100"/>
      <c r="G10" s="75"/>
      <c r="H10" s="81"/>
      <c r="I10" s="106"/>
      <c r="J10" s="77"/>
      <c r="K10" s="75"/>
      <c r="L10" s="81"/>
      <c r="M10" s="101"/>
      <c r="N10" s="78"/>
      <c r="O10" s="101"/>
      <c r="P10" s="78"/>
      <c r="Q10" s="101"/>
    </row>
    <row r="11" spans="1:17" s="79" customFormat="1">
      <c r="A11" s="80" t="s">
        <v>137</v>
      </c>
      <c r="B11" s="75"/>
      <c r="C11" s="75" t="s">
        <v>3</v>
      </c>
      <c r="D11" s="76">
        <v>353162</v>
      </c>
      <c r="E11" s="98"/>
      <c r="F11" s="100"/>
      <c r="G11" s="75" t="s">
        <v>3</v>
      </c>
      <c r="H11" s="76">
        <v>65308</v>
      </c>
      <c r="I11" s="106"/>
      <c r="J11" s="77"/>
      <c r="K11" s="75" t="s">
        <v>3</v>
      </c>
      <c r="L11" s="76">
        <v>214091</v>
      </c>
      <c r="M11" s="101" t="s">
        <v>4</v>
      </c>
      <c r="N11" s="78">
        <v>0</v>
      </c>
      <c r="O11" s="101" t="s">
        <v>31</v>
      </c>
      <c r="P11" s="78">
        <v>0</v>
      </c>
      <c r="Q11" s="101" t="s">
        <v>26</v>
      </c>
    </row>
    <row r="12" spans="1:17" s="79" customFormat="1">
      <c r="A12" s="80" t="s">
        <v>138</v>
      </c>
      <c r="B12" s="75"/>
      <c r="C12" s="75" t="s">
        <v>4</v>
      </c>
      <c r="D12" s="83">
        <v>45.5</v>
      </c>
      <c r="E12" s="101" t="s">
        <v>31</v>
      </c>
      <c r="F12" s="100"/>
      <c r="G12" s="75" t="s">
        <v>4</v>
      </c>
      <c r="H12" s="83">
        <v>36.6</v>
      </c>
      <c r="I12" s="101" t="s">
        <v>31</v>
      </c>
      <c r="J12" s="77"/>
      <c r="K12" s="75" t="s">
        <v>4</v>
      </c>
      <c r="L12" s="83">
        <v>42.3</v>
      </c>
      <c r="M12" s="101" t="s">
        <v>31</v>
      </c>
      <c r="N12" s="76">
        <v>0</v>
      </c>
      <c r="O12" s="101" t="s">
        <v>86</v>
      </c>
      <c r="P12" s="84">
        <v>0</v>
      </c>
      <c r="Q12" s="101" t="s">
        <v>86</v>
      </c>
    </row>
    <row r="13" spans="1:17" s="79" customFormat="1">
      <c r="A13" s="80" t="s">
        <v>139</v>
      </c>
      <c r="B13" s="75"/>
      <c r="C13" s="75" t="s">
        <v>3</v>
      </c>
      <c r="D13" s="76">
        <v>311397</v>
      </c>
      <c r="E13" s="98"/>
      <c r="F13" s="100"/>
      <c r="G13" s="75" t="s">
        <v>3</v>
      </c>
      <c r="H13" s="76">
        <v>54701</v>
      </c>
      <c r="I13" s="106"/>
      <c r="J13" s="77"/>
      <c r="K13" s="75" t="s">
        <v>3</v>
      </c>
      <c r="L13" s="76">
        <v>184859</v>
      </c>
      <c r="M13" s="101"/>
      <c r="N13" s="78">
        <v>0</v>
      </c>
      <c r="O13" s="101" t="s">
        <v>31</v>
      </c>
      <c r="P13" s="85">
        <v>0</v>
      </c>
      <c r="Q13" s="101" t="s">
        <v>26</v>
      </c>
    </row>
    <row r="14" spans="1:17" s="79" customFormat="1">
      <c r="A14" s="80" t="s">
        <v>140</v>
      </c>
      <c r="B14" s="75"/>
      <c r="C14" s="75"/>
      <c r="D14" s="83">
        <v>40.200000000000003</v>
      </c>
      <c r="E14" s="101" t="s">
        <v>31</v>
      </c>
      <c r="F14" s="100"/>
      <c r="G14" s="75"/>
      <c r="H14" s="83">
        <v>30.6</v>
      </c>
      <c r="I14" s="101" t="s">
        <v>31</v>
      </c>
      <c r="J14" s="77"/>
      <c r="K14" s="75"/>
      <c r="L14" s="83">
        <v>36.5</v>
      </c>
      <c r="M14" s="101" t="s">
        <v>31</v>
      </c>
      <c r="N14" s="76">
        <v>0</v>
      </c>
      <c r="O14" s="101" t="s">
        <v>86</v>
      </c>
      <c r="P14" s="84">
        <v>0</v>
      </c>
      <c r="Q14" s="101" t="s">
        <v>86</v>
      </c>
    </row>
    <row r="15" spans="1:17" s="79" customFormat="1">
      <c r="A15" s="80" t="s">
        <v>141</v>
      </c>
      <c r="B15" s="75"/>
      <c r="C15" s="75" t="s">
        <v>3</v>
      </c>
      <c r="D15" s="76">
        <v>230935</v>
      </c>
      <c r="E15" s="98"/>
      <c r="F15" s="100"/>
      <c r="G15" s="75" t="s">
        <v>3</v>
      </c>
      <c r="H15" s="76">
        <v>40839</v>
      </c>
      <c r="I15" s="106"/>
      <c r="J15" s="77"/>
      <c r="K15" s="75" t="s">
        <v>3</v>
      </c>
      <c r="L15" s="76">
        <v>137327</v>
      </c>
      <c r="M15" s="101" t="s">
        <v>4</v>
      </c>
      <c r="N15" s="78">
        <v>0</v>
      </c>
      <c r="O15" s="101" t="s">
        <v>31</v>
      </c>
      <c r="P15" s="78">
        <v>0</v>
      </c>
      <c r="Q15" s="101" t="s">
        <v>26</v>
      </c>
    </row>
    <row r="16" spans="1:17" s="79" customFormat="1" ht="18">
      <c r="A16" s="80" t="s">
        <v>142</v>
      </c>
      <c r="B16" s="75"/>
      <c r="C16" s="75" t="s">
        <v>3</v>
      </c>
      <c r="D16" s="105" t="s">
        <v>143</v>
      </c>
      <c r="E16" s="98"/>
      <c r="F16" s="100"/>
      <c r="G16" s="75" t="s">
        <v>3</v>
      </c>
      <c r="H16" s="105" t="s">
        <v>144</v>
      </c>
      <c r="I16" s="106"/>
      <c r="J16" s="77"/>
      <c r="K16" s="75" t="s">
        <v>3</v>
      </c>
      <c r="L16" s="105" t="s">
        <v>145</v>
      </c>
      <c r="M16" s="101" t="s">
        <v>4</v>
      </c>
      <c r="N16" s="78">
        <v>0</v>
      </c>
      <c r="O16" s="101" t="s">
        <v>31</v>
      </c>
      <c r="P16" s="78">
        <v>0</v>
      </c>
      <c r="Q16" s="101" t="s">
        <v>26</v>
      </c>
    </row>
    <row r="17" spans="2:17" s="86" customFormat="1">
      <c r="B17" s="75"/>
      <c r="C17" s="75"/>
      <c r="E17" s="101"/>
      <c r="F17" s="75"/>
      <c r="G17" s="75"/>
      <c r="I17" s="101"/>
      <c r="J17" s="77"/>
      <c r="K17" s="75"/>
      <c r="M17" s="101"/>
      <c r="N17" s="87"/>
      <c r="O17" s="101"/>
      <c r="P17" s="87"/>
      <c r="Q17" s="101"/>
    </row>
    <row r="18" spans="2:17" s="86" customFormat="1">
      <c r="B18" s="75"/>
      <c r="C18" s="75"/>
      <c r="E18" s="101"/>
      <c r="F18" s="75"/>
      <c r="G18" s="75"/>
      <c r="I18" s="101"/>
      <c r="J18" s="77"/>
      <c r="K18" s="75"/>
      <c r="M18" s="101"/>
      <c r="N18" s="87"/>
      <c r="O18" s="101"/>
      <c r="P18" s="87"/>
      <c r="Q18" s="101"/>
    </row>
  </sheetData>
  <mergeCells count="12">
    <mergeCell ref="C6:D6"/>
    <mergeCell ref="G6:H6"/>
    <mergeCell ref="K6:L6"/>
    <mergeCell ref="C7:D7"/>
    <mergeCell ref="G7:H7"/>
    <mergeCell ref="K7:L7"/>
    <mergeCell ref="C8:D8"/>
    <mergeCell ref="G8:H8"/>
    <mergeCell ref="K8:L8"/>
    <mergeCell ref="C9:D9"/>
    <mergeCell ref="G9:H9"/>
    <mergeCell ref="K9:L9"/>
  </mergeCells>
  <hyperlinks>
    <hyperlink ref="A1" location="PR_SelectFinancialResults" display="PR_SelectFinancialResults" xr:uid="{00000000-0004-0000-0200-000000000000}"/>
  </hyperlinks>
  <pageMargins left="0.7" right="0.7" top="0.75" bottom="0.75" header="0.3" footer="0.3"/>
  <pageSetup scale="85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O49"/>
  <sheetViews>
    <sheetView zoomScale="120" zoomScaleNormal="120" workbookViewId="0">
      <selection activeCell="A42" sqref="A42"/>
    </sheetView>
  </sheetViews>
  <sheetFormatPr defaultRowHeight="9"/>
  <cols>
    <col min="1" max="1" width="45.7109375" style="20" customWidth="1"/>
    <col min="2" max="2" width="2.7109375" style="6" customWidth="1"/>
    <col min="3" max="3" width="1.5703125" style="6" customWidth="1"/>
    <col min="4" max="4" width="14.7109375" style="233" customWidth="1"/>
    <col min="5" max="5" width="2.7109375" style="234" customWidth="1"/>
    <col min="6" max="6" width="1.5703125" style="6" customWidth="1"/>
    <col min="7" max="7" width="14.7109375" style="233" customWidth="1"/>
    <col min="8" max="8" width="2.7109375" style="20" customWidth="1"/>
    <col min="9" max="9" width="2.28515625" style="20" bestFit="1" customWidth="1"/>
    <col min="10" max="10" width="10.42578125" style="20" customWidth="1"/>
    <col min="11" max="11" width="2.7109375" style="20" customWidth="1"/>
    <col min="12" max="12" width="2.28515625" style="20" bestFit="1" customWidth="1"/>
    <col min="13" max="13" width="12" style="20" customWidth="1"/>
    <col min="14" max="16384" width="9.140625" style="20"/>
  </cols>
  <sheetData>
    <row r="1" spans="1:13" ht="15.75">
      <c r="A1" s="41" t="s">
        <v>120</v>
      </c>
      <c r="D1" s="20"/>
      <c r="E1" s="6"/>
      <c r="F1" s="204"/>
      <c r="G1" s="20"/>
    </row>
    <row r="2" spans="1:13" ht="12.75">
      <c r="A2" s="174" t="s">
        <v>176</v>
      </c>
      <c r="D2" s="20"/>
      <c r="E2" s="6"/>
      <c r="F2" s="204"/>
      <c r="G2" s="20"/>
    </row>
    <row r="3" spans="1:13" s="117" customFormat="1" ht="12.75">
      <c r="A3" s="42" t="s">
        <v>257</v>
      </c>
      <c r="B3" s="118" t="s">
        <v>0</v>
      </c>
      <c r="C3" s="6"/>
      <c r="D3" s="348"/>
      <c r="E3" s="348"/>
      <c r="F3" s="348"/>
      <c r="G3" s="348"/>
      <c r="H3" s="231"/>
      <c r="I3" s="231"/>
      <c r="J3" s="231"/>
      <c r="K3" s="231"/>
    </row>
    <row r="4" spans="1:13">
      <c r="A4" s="232"/>
    </row>
    <row r="5" spans="1:13" s="117" customFormat="1">
      <c r="A5" s="119"/>
      <c r="B5" s="5"/>
      <c r="C5" s="349"/>
      <c r="D5" s="349"/>
      <c r="E5" s="120"/>
      <c r="F5" s="349"/>
      <c r="G5" s="349"/>
      <c r="H5" s="5"/>
      <c r="I5" s="349"/>
      <c r="J5" s="349"/>
      <c r="K5" s="120"/>
      <c r="L5" s="349"/>
      <c r="M5" s="349"/>
    </row>
    <row r="6" spans="1:13" s="117" customFormat="1">
      <c r="A6" s="119"/>
      <c r="B6" s="5"/>
      <c r="C6" s="349" t="s">
        <v>287</v>
      </c>
      <c r="D6" s="349"/>
      <c r="E6" s="349"/>
      <c r="F6" s="349"/>
      <c r="G6" s="349"/>
      <c r="H6" s="5"/>
      <c r="I6" s="349" t="s">
        <v>262</v>
      </c>
      <c r="J6" s="349"/>
      <c r="K6" s="349"/>
      <c r="L6" s="349"/>
      <c r="M6" s="349"/>
    </row>
    <row r="7" spans="1:13" s="117" customFormat="1">
      <c r="A7" s="235"/>
      <c r="B7" s="5"/>
      <c r="C7" s="350">
        <v>2020</v>
      </c>
      <c r="D7" s="350"/>
      <c r="E7" s="201"/>
      <c r="F7" s="350">
        <v>2019</v>
      </c>
      <c r="G7" s="350"/>
      <c r="H7" s="5"/>
      <c r="I7" s="350">
        <v>2020</v>
      </c>
      <c r="J7" s="350"/>
      <c r="K7" s="201"/>
      <c r="L7" s="350">
        <v>2019</v>
      </c>
      <c r="M7" s="350"/>
    </row>
    <row r="8" spans="1:13" s="122" customFormat="1">
      <c r="A8" s="236" t="s">
        <v>7</v>
      </c>
      <c r="B8" s="5"/>
      <c r="C8" s="118"/>
      <c r="D8" s="237" t="s">
        <v>146</v>
      </c>
      <c r="E8" s="238"/>
      <c r="F8" s="118"/>
      <c r="G8" s="237" t="s">
        <v>146</v>
      </c>
      <c r="H8" s="5"/>
      <c r="I8" s="118"/>
      <c r="J8" s="237" t="s">
        <v>146</v>
      </c>
      <c r="K8" s="238"/>
      <c r="L8" s="118"/>
      <c r="M8" s="237" t="s">
        <v>146</v>
      </c>
    </row>
    <row r="9" spans="1:13" s="122" customFormat="1">
      <c r="A9" s="239" t="s">
        <v>46</v>
      </c>
      <c r="B9" s="240"/>
      <c r="C9" s="240" t="s">
        <v>3</v>
      </c>
      <c r="D9" s="121">
        <v>134922</v>
      </c>
      <c r="E9" s="242"/>
      <c r="F9" s="240" t="s">
        <v>3</v>
      </c>
      <c r="G9" s="241">
        <v>104245</v>
      </c>
      <c r="H9" s="240"/>
      <c r="I9" s="240" t="s">
        <v>3</v>
      </c>
      <c r="J9" s="241">
        <v>518474</v>
      </c>
      <c r="K9" s="242"/>
      <c r="L9" s="240" t="s">
        <v>3</v>
      </c>
      <c r="M9" s="241">
        <v>423583</v>
      </c>
    </row>
    <row r="10" spans="1:13" s="122" customFormat="1">
      <c r="A10" s="239" t="s">
        <v>47</v>
      </c>
      <c r="B10" s="240"/>
      <c r="C10" s="240" t="s">
        <v>4</v>
      </c>
      <c r="D10" s="121">
        <v>36652</v>
      </c>
      <c r="E10" s="242"/>
      <c r="F10" s="240" t="s">
        <v>4</v>
      </c>
      <c r="G10" s="241">
        <v>34333</v>
      </c>
      <c r="H10" s="240"/>
      <c r="I10" s="240" t="s">
        <v>4</v>
      </c>
      <c r="J10" s="241">
        <v>142358</v>
      </c>
      <c r="K10" s="242"/>
      <c r="L10" s="240" t="s">
        <v>4</v>
      </c>
      <c r="M10" s="241">
        <v>138731</v>
      </c>
    </row>
    <row r="11" spans="1:13" s="122" customFormat="1">
      <c r="A11" s="239" t="s">
        <v>48</v>
      </c>
      <c r="B11" s="240"/>
      <c r="C11" s="240" t="s">
        <v>4</v>
      </c>
      <c r="D11" s="121">
        <v>42913</v>
      </c>
      <c r="E11" s="242"/>
      <c r="F11" s="240" t="s">
        <v>4</v>
      </c>
      <c r="G11" s="241">
        <v>41165</v>
      </c>
      <c r="H11" s="240"/>
      <c r="I11" s="240" t="s">
        <v>4</v>
      </c>
      <c r="J11" s="241">
        <v>163114</v>
      </c>
      <c r="K11" s="242"/>
      <c r="L11" s="240" t="s">
        <v>4</v>
      </c>
      <c r="M11" s="241">
        <v>149365</v>
      </c>
    </row>
    <row r="12" spans="1:13" s="122" customFormat="1">
      <c r="A12" s="239" t="s">
        <v>8</v>
      </c>
      <c r="B12" s="240"/>
      <c r="C12" s="240" t="s">
        <v>4</v>
      </c>
      <c r="D12" s="121">
        <v>16240</v>
      </c>
      <c r="E12" s="242"/>
      <c r="F12" s="240" t="s">
        <v>4</v>
      </c>
      <c r="G12" s="241">
        <v>15383</v>
      </c>
      <c r="H12" s="240"/>
      <c r="I12" s="240" t="s">
        <v>4</v>
      </c>
      <c r="J12" s="241">
        <v>59706</v>
      </c>
      <c r="K12" s="242"/>
      <c r="L12" s="240" t="s">
        <v>4</v>
      </c>
      <c r="M12" s="241">
        <v>55635</v>
      </c>
    </row>
    <row r="13" spans="1:13" s="122" customFormat="1">
      <c r="A13" s="239" t="s">
        <v>9</v>
      </c>
      <c r="B13" s="5"/>
      <c r="C13" s="125" t="s">
        <v>4</v>
      </c>
      <c r="D13" s="345">
        <v>2349</v>
      </c>
      <c r="E13" s="121"/>
      <c r="F13" s="125" t="s">
        <v>4</v>
      </c>
      <c r="G13" s="193">
        <v>2182</v>
      </c>
      <c r="H13" s="5"/>
      <c r="I13" s="125" t="s">
        <v>4</v>
      </c>
      <c r="J13" s="193">
        <v>9007</v>
      </c>
      <c r="K13" s="121"/>
      <c r="L13" s="125" t="s">
        <v>4</v>
      </c>
      <c r="M13" s="193">
        <v>8252</v>
      </c>
    </row>
    <row r="14" spans="1:13" s="122" customFormat="1">
      <c r="A14" s="243" t="s">
        <v>10</v>
      </c>
      <c r="B14" s="240"/>
      <c r="C14" s="244" t="s">
        <v>4</v>
      </c>
      <c r="D14" s="245">
        <f>SUM(D9:D13)</f>
        <v>233076</v>
      </c>
      <c r="E14" s="246"/>
      <c r="F14" s="244" t="s">
        <v>4</v>
      </c>
      <c r="G14" s="245">
        <f>SUM(G9:G13)</f>
        <v>197308</v>
      </c>
      <c r="H14" s="240"/>
      <c r="I14" s="244" t="s">
        <v>4</v>
      </c>
      <c r="J14" s="245">
        <f>SUM(J9:J13)</f>
        <v>892659</v>
      </c>
      <c r="K14" s="246"/>
      <c r="L14" s="244" t="s">
        <v>4</v>
      </c>
      <c r="M14" s="245">
        <f>SUM(M9:M13)</f>
        <v>775566</v>
      </c>
    </row>
    <row r="15" spans="1:13" s="122" customFormat="1">
      <c r="A15" s="247"/>
      <c r="B15" s="240"/>
      <c r="C15" s="240"/>
      <c r="D15" s="248"/>
      <c r="E15" s="249"/>
      <c r="F15" s="240"/>
      <c r="G15" s="248"/>
      <c r="H15" s="240"/>
      <c r="I15" s="240"/>
      <c r="J15" s="248"/>
      <c r="K15" s="249"/>
      <c r="L15" s="240"/>
      <c r="M15" s="248"/>
    </row>
    <row r="16" spans="1:13" s="122" customFormat="1">
      <c r="A16" s="236" t="s">
        <v>11</v>
      </c>
      <c r="B16" s="240"/>
      <c r="C16" s="240" t="s">
        <v>4</v>
      </c>
      <c r="D16" s="241" t="s">
        <v>2</v>
      </c>
      <c r="E16" s="242"/>
      <c r="F16" s="240" t="s">
        <v>4</v>
      </c>
      <c r="G16" s="241" t="s">
        <v>2</v>
      </c>
      <c r="H16" s="240"/>
      <c r="I16" s="240" t="s">
        <v>4</v>
      </c>
      <c r="J16" s="241" t="s">
        <v>2</v>
      </c>
      <c r="K16" s="242"/>
      <c r="L16" s="240" t="s">
        <v>4</v>
      </c>
      <c r="M16" s="241" t="s">
        <v>2</v>
      </c>
    </row>
    <row r="17" spans="1:15" s="122" customFormat="1">
      <c r="A17" s="239" t="s">
        <v>12</v>
      </c>
      <c r="B17" s="240"/>
      <c r="C17" s="240" t="s">
        <v>4</v>
      </c>
      <c r="D17" s="121">
        <v>86305</v>
      </c>
      <c r="E17" s="242"/>
      <c r="F17" s="240" t="s">
        <v>4</v>
      </c>
      <c r="G17" s="241">
        <v>76545</v>
      </c>
      <c r="H17" s="240"/>
      <c r="I17" s="240" t="s">
        <v>4</v>
      </c>
      <c r="J17" s="241">
        <v>349658</v>
      </c>
      <c r="K17" s="242"/>
      <c r="L17" s="240" t="s">
        <v>4</v>
      </c>
      <c r="M17" s="241">
        <v>329457</v>
      </c>
      <c r="O17" s="250"/>
    </row>
    <row r="18" spans="1:15" s="122" customFormat="1">
      <c r="A18" s="239" t="s">
        <v>13</v>
      </c>
      <c r="B18" s="240"/>
      <c r="C18" s="240" t="s">
        <v>4</v>
      </c>
      <c r="D18" s="121">
        <v>39837</v>
      </c>
      <c r="E18" s="242"/>
      <c r="F18" s="240" t="s">
        <v>4</v>
      </c>
      <c r="G18" s="241">
        <v>36402</v>
      </c>
      <c r="H18" s="240"/>
      <c r="I18" s="240" t="s">
        <v>4</v>
      </c>
      <c r="J18" s="241">
        <v>153789</v>
      </c>
      <c r="K18" s="242"/>
      <c r="L18" s="240" t="s">
        <v>4</v>
      </c>
      <c r="M18" s="241">
        <v>139330</v>
      </c>
      <c r="O18" s="250"/>
    </row>
    <row r="19" spans="1:15" s="122" customFormat="1">
      <c r="A19" s="239" t="s">
        <v>49</v>
      </c>
      <c r="B19" s="240"/>
      <c r="C19" s="240" t="s">
        <v>4</v>
      </c>
      <c r="D19" s="121">
        <v>13103</v>
      </c>
      <c r="E19" s="242"/>
      <c r="F19" s="240" t="s">
        <v>4</v>
      </c>
      <c r="G19" s="241">
        <v>10199</v>
      </c>
      <c r="H19" s="240"/>
      <c r="I19" s="240" t="s">
        <v>4</v>
      </c>
      <c r="J19" s="241">
        <v>47500</v>
      </c>
      <c r="K19" s="242"/>
      <c r="L19" s="240" t="s">
        <v>4</v>
      </c>
      <c r="M19" s="241">
        <v>39285</v>
      </c>
      <c r="O19" s="250"/>
    </row>
    <row r="20" spans="1:15" s="122" customFormat="1">
      <c r="A20" s="239" t="s">
        <v>50</v>
      </c>
      <c r="B20" s="240"/>
      <c r="C20" s="240" t="s">
        <v>4</v>
      </c>
      <c r="D20" s="121">
        <f>8455+1847</f>
        <v>10302</v>
      </c>
      <c r="E20" s="242"/>
      <c r="F20" s="240" t="s">
        <v>4</v>
      </c>
      <c r="G20" s="241">
        <v>8999</v>
      </c>
      <c r="H20" s="240"/>
      <c r="I20" s="240" t="s">
        <v>4</v>
      </c>
      <c r="J20" s="241">
        <v>34822</v>
      </c>
      <c r="K20" s="242"/>
      <c r="L20" s="240" t="s">
        <v>4</v>
      </c>
      <c r="M20" s="241">
        <v>34960</v>
      </c>
      <c r="O20" s="250"/>
    </row>
    <row r="21" spans="1:15" s="122" customFormat="1">
      <c r="A21" s="239" t="s">
        <v>14</v>
      </c>
      <c r="B21" s="240"/>
      <c r="C21" s="240" t="s">
        <v>4</v>
      </c>
      <c r="D21" s="121">
        <v>7967</v>
      </c>
      <c r="E21" s="242"/>
      <c r="F21" s="240" t="s">
        <v>4</v>
      </c>
      <c r="G21" s="241">
        <v>7048</v>
      </c>
      <c r="H21" s="240"/>
      <c r="I21" s="240" t="s">
        <v>4</v>
      </c>
      <c r="J21" s="241">
        <v>28875</v>
      </c>
      <c r="K21" s="242"/>
      <c r="L21" s="240" t="s">
        <v>4</v>
      </c>
      <c r="M21" s="241">
        <v>28029</v>
      </c>
      <c r="O21" s="250"/>
    </row>
    <row r="22" spans="1:15" s="122" customFormat="1">
      <c r="A22" s="239" t="s">
        <v>51</v>
      </c>
      <c r="B22" s="5"/>
      <c r="C22" s="5" t="s">
        <v>4</v>
      </c>
      <c r="D22" s="345">
        <v>3982</v>
      </c>
      <c r="E22" s="123"/>
      <c r="F22" s="5" t="s">
        <v>4</v>
      </c>
      <c r="G22" s="241">
        <v>3786</v>
      </c>
      <c r="H22" s="5"/>
      <c r="I22" s="5" t="s">
        <v>4</v>
      </c>
      <c r="J22" s="241">
        <v>14660</v>
      </c>
      <c r="K22" s="123"/>
      <c r="L22" s="5" t="s">
        <v>4</v>
      </c>
      <c r="M22" s="241">
        <v>14686</v>
      </c>
      <c r="O22" s="250"/>
    </row>
    <row r="23" spans="1:15" s="122" customFormat="1">
      <c r="A23" s="243" t="s">
        <v>15</v>
      </c>
      <c r="B23" s="240"/>
      <c r="C23" s="251" t="s">
        <v>4</v>
      </c>
      <c r="D23" s="252">
        <f>SUM(D17:D22)</f>
        <v>161496</v>
      </c>
      <c r="E23" s="253"/>
      <c r="F23" s="252"/>
      <c r="G23" s="252">
        <f>SUM(G17:G22)</f>
        <v>142979</v>
      </c>
      <c r="H23" s="240"/>
      <c r="I23" s="251" t="s">
        <v>4</v>
      </c>
      <c r="J23" s="252">
        <f>SUM(J17:J22)</f>
        <v>629304</v>
      </c>
      <c r="K23" s="253"/>
      <c r="L23" s="251" t="s">
        <v>4</v>
      </c>
      <c r="M23" s="252">
        <f>SUM(M17:M22)</f>
        <v>585747</v>
      </c>
      <c r="O23" s="250"/>
    </row>
    <row r="24" spans="1:15" s="122" customFormat="1">
      <c r="A24" s="236" t="s">
        <v>16</v>
      </c>
      <c r="B24" s="240"/>
      <c r="C24" s="254" t="s">
        <v>4</v>
      </c>
      <c r="D24" s="255">
        <f>D14-D23</f>
        <v>71580</v>
      </c>
      <c r="E24" s="256"/>
      <c r="F24" s="254" t="s">
        <v>4</v>
      </c>
      <c r="G24" s="255">
        <f>G14-G23</f>
        <v>54329</v>
      </c>
      <c r="H24" s="240"/>
      <c r="I24" s="254" t="s">
        <v>4</v>
      </c>
      <c r="J24" s="255">
        <f>J14-J23</f>
        <v>263355</v>
      </c>
      <c r="K24" s="256"/>
      <c r="L24" s="254" t="s">
        <v>4</v>
      </c>
      <c r="M24" s="255">
        <f>M14-M23</f>
        <v>189819</v>
      </c>
      <c r="O24" s="250"/>
    </row>
    <row r="25" spans="1:15" s="122" customFormat="1">
      <c r="A25" s="276" t="s">
        <v>263</v>
      </c>
      <c r="B25" s="240"/>
      <c r="C25" s="263"/>
      <c r="D25" s="121">
        <v>11425</v>
      </c>
      <c r="E25" s="256"/>
      <c r="F25" s="263"/>
      <c r="G25" s="192">
        <v>33134</v>
      </c>
      <c r="H25" s="240"/>
      <c r="I25" s="263"/>
      <c r="J25" s="192">
        <v>11425</v>
      </c>
      <c r="K25" s="256"/>
      <c r="L25" s="263"/>
      <c r="M25" s="121">
        <v>33134</v>
      </c>
      <c r="O25" s="250"/>
    </row>
    <row r="26" spans="1:15" s="122" customFormat="1">
      <c r="A26" s="239" t="s">
        <v>202</v>
      </c>
      <c r="B26" s="5"/>
      <c r="C26" s="125" t="s">
        <v>4</v>
      </c>
      <c r="D26" s="345">
        <v>-380</v>
      </c>
      <c r="E26" s="121"/>
      <c r="F26" s="125" t="s">
        <v>4</v>
      </c>
      <c r="G26" s="193">
        <v>704</v>
      </c>
      <c r="H26" s="5"/>
      <c r="I26" s="125" t="s">
        <v>4</v>
      </c>
      <c r="J26" s="193">
        <v>-316</v>
      </c>
      <c r="K26" s="121"/>
      <c r="L26" s="125" t="s">
        <v>4</v>
      </c>
      <c r="M26" s="345">
        <v>2373</v>
      </c>
      <c r="O26" s="250"/>
    </row>
    <row r="27" spans="1:15" s="122" customFormat="1">
      <c r="A27" s="236" t="s">
        <v>17</v>
      </c>
      <c r="B27" s="240"/>
      <c r="C27" s="257" t="s">
        <v>4</v>
      </c>
      <c r="D27" s="246">
        <f>SUM(D24:D26)</f>
        <v>82625</v>
      </c>
      <c r="E27" s="246"/>
      <c r="F27" s="257" t="s">
        <v>4</v>
      </c>
      <c r="G27" s="258">
        <f>SUM(G24:G26)</f>
        <v>88167</v>
      </c>
      <c r="H27" s="240"/>
      <c r="I27" s="257" t="s">
        <v>4</v>
      </c>
      <c r="J27" s="258">
        <f>SUM(J24:J26)</f>
        <v>274464</v>
      </c>
      <c r="K27" s="246"/>
      <c r="L27" s="257" t="s">
        <v>4</v>
      </c>
      <c r="M27" s="258">
        <f>SUM(M24:M26)</f>
        <v>225326</v>
      </c>
      <c r="O27" s="250"/>
    </row>
    <row r="28" spans="1:15" s="122" customFormat="1">
      <c r="A28" s="189" t="s">
        <v>18</v>
      </c>
      <c r="B28" s="5"/>
      <c r="C28" s="5" t="s">
        <v>4</v>
      </c>
      <c r="D28" s="121">
        <v>-16176</v>
      </c>
      <c r="E28" s="123"/>
      <c r="F28" s="5" t="s">
        <v>4</v>
      </c>
      <c r="G28" s="241">
        <v>-30889</v>
      </c>
      <c r="H28" s="5"/>
      <c r="I28" s="5" t="s">
        <v>4</v>
      </c>
      <c r="J28" s="241">
        <v>-56074</v>
      </c>
      <c r="K28" s="123"/>
      <c r="L28" s="5" t="s">
        <v>4</v>
      </c>
      <c r="M28" s="123">
        <v>-52302</v>
      </c>
      <c r="O28" s="250"/>
    </row>
    <row r="29" spans="1:15" s="122" customFormat="1" ht="9.75" thickBot="1">
      <c r="A29" s="236" t="s">
        <v>19</v>
      </c>
      <c r="B29" s="240"/>
      <c r="C29" s="260" t="s">
        <v>3</v>
      </c>
      <c r="D29" s="259">
        <f>SUM(D27:D28)</f>
        <v>66449</v>
      </c>
      <c r="E29" s="256"/>
      <c r="F29" s="260" t="s">
        <v>3</v>
      </c>
      <c r="G29" s="259">
        <f>SUM(G27:G28)</f>
        <v>57278</v>
      </c>
      <c r="H29" s="240"/>
      <c r="I29" s="254" t="s">
        <v>3</v>
      </c>
      <c r="J29" s="259">
        <f>SUM(J27:J28)</f>
        <v>218390</v>
      </c>
      <c r="K29" s="256"/>
      <c r="L29" s="260" t="s">
        <v>3</v>
      </c>
      <c r="M29" s="259">
        <f>M27+M28</f>
        <v>173024</v>
      </c>
      <c r="O29" s="250"/>
    </row>
    <row r="30" spans="1:15" s="122" customFormat="1" ht="9.75" thickTop="1">
      <c r="A30" s="189" t="s">
        <v>58</v>
      </c>
      <c r="B30" s="240"/>
      <c r="C30" s="261"/>
      <c r="D30" s="193">
        <v>0</v>
      </c>
      <c r="E30" s="253"/>
      <c r="F30" s="261"/>
      <c r="G30" s="193">
        <v>0</v>
      </c>
      <c r="H30" s="240"/>
      <c r="I30" s="261"/>
      <c r="J30" s="193">
        <v>0</v>
      </c>
      <c r="K30" s="253"/>
      <c r="L30" s="261"/>
      <c r="M30" s="193">
        <v>42352</v>
      </c>
    </row>
    <row r="31" spans="1:15" s="122" customFormat="1" ht="9.75" customHeight="1">
      <c r="A31" s="189" t="s">
        <v>63</v>
      </c>
      <c r="B31" s="240"/>
      <c r="C31" s="262"/>
      <c r="D31" s="192">
        <f>D29-D30</f>
        <v>66449</v>
      </c>
      <c r="E31" s="253"/>
      <c r="G31" s="192">
        <f>G29-G30</f>
        <v>57278</v>
      </c>
      <c r="H31" s="240"/>
      <c r="I31" s="262"/>
      <c r="J31" s="192">
        <f>J29-J30</f>
        <v>218390</v>
      </c>
      <c r="K31" s="253"/>
      <c r="M31" s="192">
        <f>M29-M30</f>
        <v>130672</v>
      </c>
    </row>
    <row r="32" spans="1:15" s="122" customFormat="1">
      <c r="A32" s="189" t="s">
        <v>52</v>
      </c>
      <c r="B32" s="240"/>
      <c r="C32" s="263"/>
      <c r="D32" s="192">
        <v>11389</v>
      </c>
      <c r="E32" s="253"/>
      <c r="G32" s="192">
        <v>15949</v>
      </c>
      <c r="H32" s="240"/>
      <c r="I32" s="263"/>
      <c r="J32" s="192">
        <v>52094</v>
      </c>
      <c r="K32" s="253"/>
      <c r="M32" s="253">
        <v>46903</v>
      </c>
    </row>
    <row r="33" spans="1:13" s="122" customFormat="1" ht="9.75" thickBot="1">
      <c r="A33" s="236" t="s">
        <v>53</v>
      </c>
      <c r="B33" s="240"/>
      <c r="C33" s="260" t="s">
        <v>3</v>
      </c>
      <c r="D33" s="259">
        <f>D31-D32</f>
        <v>55060</v>
      </c>
      <c r="E33" s="256"/>
      <c r="G33" s="259">
        <f>G31-G32</f>
        <v>41329</v>
      </c>
      <c r="H33" s="240"/>
      <c r="I33" s="260" t="s">
        <v>3</v>
      </c>
      <c r="J33" s="259">
        <f>J31-J32</f>
        <v>166296</v>
      </c>
      <c r="K33" s="256"/>
      <c r="M33" s="259">
        <f>M31-M32</f>
        <v>83769</v>
      </c>
    </row>
    <row r="34" spans="1:13" s="122" customFormat="1" ht="9.75" customHeight="1" thickTop="1">
      <c r="A34" s="264"/>
      <c r="B34" s="240"/>
      <c r="C34" s="240"/>
      <c r="D34" s="248"/>
      <c r="E34" s="249"/>
      <c r="F34" s="240"/>
      <c r="G34" s="248"/>
      <c r="H34" s="240"/>
      <c r="I34" s="240"/>
      <c r="J34" s="248"/>
      <c r="K34" s="249"/>
      <c r="L34" s="240"/>
      <c r="M34" s="248"/>
    </row>
    <row r="35" spans="1:13" s="122" customFormat="1">
      <c r="A35" s="25"/>
      <c r="B35" s="262"/>
      <c r="C35" s="262"/>
      <c r="D35" s="265"/>
      <c r="E35" s="266"/>
      <c r="F35" s="262"/>
      <c r="G35" s="265"/>
      <c r="H35" s="262"/>
      <c r="I35" s="262"/>
      <c r="J35" s="265"/>
      <c r="K35" s="266"/>
      <c r="L35" s="262"/>
      <c r="M35" s="265"/>
    </row>
    <row r="36" spans="1:13" s="122" customFormat="1">
      <c r="A36" s="267" t="s">
        <v>217</v>
      </c>
      <c r="B36" s="262"/>
      <c r="C36" s="262"/>
      <c r="D36" s="265"/>
      <c r="E36" s="266"/>
      <c r="F36" s="262"/>
      <c r="G36" s="265"/>
      <c r="H36" s="262"/>
      <c r="I36" s="262"/>
      <c r="J36" s="265"/>
      <c r="K36" s="266"/>
      <c r="L36" s="262"/>
      <c r="M36" s="265"/>
    </row>
    <row r="37" spans="1:13" s="122" customFormat="1">
      <c r="A37" s="25" t="s">
        <v>73</v>
      </c>
      <c r="B37" s="262"/>
      <c r="C37" s="262" t="s">
        <v>4</v>
      </c>
      <c r="D37" s="192" t="s">
        <v>2</v>
      </c>
      <c r="E37" s="253"/>
      <c r="F37" s="262" t="s">
        <v>4</v>
      </c>
      <c r="G37" s="192" t="s">
        <v>2</v>
      </c>
      <c r="H37" s="262"/>
      <c r="I37" s="262" t="s">
        <v>4</v>
      </c>
      <c r="J37" s="192" t="s">
        <v>2</v>
      </c>
      <c r="K37" s="253"/>
      <c r="L37" s="262" t="s">
        <v>4</v>
      </c>
      <c r="M37" s="192" t="s">
        <v>2</v>
      </c>
    </row>
    <row r="38" spans="1:13" s="122" customFormat="1" ht="9.75" thickBot="1">
      <c r="A38" s="268" t="s">
        <v>20</v>
      </c>
      <c r="B38" s="262"/>
      <c r="C38" s="269" t="s">
        <v>3</v>
      </c>
      <c r="D38" s="270" t="s">
        <v>265</v>
      </c>
      <c r="E38" s="271"/>
      <c r="F38" s="269" t="s">
        <v>3</v>
      </c>
      <c r="G38" s="270" t="s">
        <v>276</v>
      </c>
      <c r="H38" s="262"/>
      <c r="I38" s="269" t="s">
        <v>3</v>
      </c>
      <c r="J38" s="270" t="s">
        <v>275</v>
      </c>
      <c r="K38" s="271"/>
      <c r="L38" s="269" t="s">
        <v>3</v>
      </c>
      <c r="M38" s="270" t="s">
        <v>268</v>
      </c>
    </row>
    <row r="39" spans="1:13" s="122" customFormat="1" ht="10.5" thickTop="1" thickBot="1">
      <c r="A39" s="268" t="s">
        <v>21</v>
      </c>
      <c r="B39" s="262"/>
      <c r="C39" s="272" t="s">
        <v>3</v>
      </c>
      <c r="D39" s="270" t="s">
        <v>264</v>
      </c>
      <c r="E39" s="271"/>
      <c r="F39" s="272" t="s">
        <v>3</v>
      </c>
      <c r="G39" s="270" t="s">
        <v>277</v>
      </c>
      <c r="H39" s="262"/>
      <c r="I39" s="272" t="s">
        <v>3</v>
      </c>
      <c r="J39" s="270" t="s">
        <v>274</v>
      </c>
      <c r="K39" s="271"/>
      <c r="L39" s="272" t="s">
        <v>3</v>
      </c>
      <c r="M39" s="270" t="s">
        <v>269</v>
      </c>
    </row>
    <row r="40" spans="1:13" s="122" customFormat="1" ht="9.75" thickTop="1">
      <c r="A40" s="25" t="s">
        <v>72</v>
      </c>
      <c r="B40" s="262"/>
      <c r="C40" s="262" t="s">
        <v>4</v>
      </c>
      <c r="D40" s="192"/>
      <c r="E40" s="273"/>
      <c r="F40" s="262" t="s">
        <v>4</v>
      </c>
      <c r="G40" s="192"/>
      <c r="H40" s="262"/>
      <c r="I40" s="262" t="s">
        <v>4</v>
      </c>
      <c r="J40" s="192"/>
      <c r="K40" s="273"/>
      <c r="L40" s="262" t="s">
        <v>4</v>
      </c>
      <c r="M40" s="192"/>
    </row>
    <row r="41" spans="1:13" s="122" customFormat="1" ht="18">
      <c r="A41" s="268" t="s">
        <v>20</v>
      </c>
      <c r="B41" s="262"/>
      <c r="C41" s="262" t="s">
        <v>4</v>
      </c>
      <c r="D41" s="274" t="s">
        <v>266</v>
      </c>
      <c r="E41" s="271"/>
      <c r="F41" s="262" t="s">
        <v>4</v>
      </c>
      <c r="G41" s="274" t="s">
        <v>278</v>
      </c>
      <c r="H41" s="262"/>
      <c r="I41" s="262" t="s">
        <v>4</v>
      </c>
      <c r="J41" s="275" t="s">
        <v>273</v>
      </c>
      <c r="K41" s="271"/>
      <c r="L41" s="262" t="s">
        <v>4</v>
      </c>
      <c r="M41" s="275" t="s">
        <v>270</v>
      </c>
    </row>
    <row r="42" spans="1:13" s="122" customFormat="1" ht="18">
      <c r="A42" s="268" t="s">
        <v>21</v>
      </c>
      <c r="B42" s="262"/>
      <c r="C42" s="262" t="s">
        <v>4</v>
      </c>
      <c r="D42" s="274" t="s">
        <v>267</v>
      </c>
      <c r="E42" s="271"/>
      <c r="F42" s="262" t="s">
        <v>4</v>
      </c>
      <c r="G42" s="274" t="s">
        <v>279</v>
      </c>
      <c r="H42" s="262"/>
      <c r="I42" s="262" t="s">
        <v>4</v>
      </c>
      <c r="J42" s="275" t="s">
        <v>272</v>
      </c>
      <c r="K42" s="271"/>
      <c r="L42" s="262" t="s">
        <v>4</v>
      </c>
      <c r="M42" s="275" t="s">
        <v>271</v>
      </c>
    </row>
    <row r="43" spans="1:13" s="122" customFormat="1">
      <c r="A43" s="276"/>
      <c r="B43" s="262"/>
      <c r="C43" s="262"/>
      <c r="D43" s="274"/>
      <c r="E43" s="274"/>
      <c r="F43" s="262"/>
      <c r="G43" s="274"/>
    </row>
    <row r="47" spans="1:13">
      <c r="A47" s="224"/>
    </row>
    <row r="49" spans="1:1">
      <c r="A49" s="224"/>
    </row>
  </sheetData>
  <mergeCells count="11">
    <mergeCell ref="I5:J5"/>
    <mergeCell ref="L5:M5"/>
    <mergeCell ref="I7:J7"/>
    <mergeCell ref="L7:M7"/>
    <mergeCell ref="I6:M6"/>
    <mergeCell ref="D3:G3"/>
    <mergeCell ref="F7:G7"/>
    <mergeCell ref="C5:D5"/>
    <mergeCell ref="F5:G5"/>
    <mergeCell ref="C7:D7"/>
    <mergeCell ref="C6:G6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0"/>
  <sheetViews>
    <sheetView zoomScale="120" zoomScaleNormal="120" zoomScaleSheetLayoutView="100" workbookViewId="0">
      <selection activeCell="C4" sqref="C4:E4"/>
    </sheetView>
  </sheetViews>
  <sheetFormatPr defaultRowHeight="12.75"/>
  <cols>
    <col min="1" max="1" width="9.140625" style="313"/>
    <col min="2" max="2" width="34.28515625" style="312" bestFit="1" customWidth="1"/>
    <col min="3" max="3" width="13.7109375" style="313" customWidth="1"/>
    <col min="4" max="4" width="2.7109375" style="313" customWidth="1"/>
    <col min="5" max="5" width="12.28515625" style="313" customWidth="1"/>
    <col min="6" max="16384" width="9.140625" style="313"/>
  </cols>
  <sheetData>
    <row r="1" spans="1:5">
      <c r="A1" s="311" t="s">
        <v>120</v>
      </c>
    </row>
    <row r="2" spans="1:5">
      <c r="A2" s="311" t="s">
        <v>245</v>
      </c>
    </row>
    <row r="3" spans="1:5">
      <c r="A3" s="314" t="s">
        <v>257</v>
      </c>
    </row>
    <row r="4" spans="1:5" ht="9.9499999999999993" customHeight="1">
      <c r="B4" s="321"/>
      <c r="C4" s="349" t="s">
        <v>287</v>
      </c>
      <c r="D4" s="349"/>
      <c r="E4" s="349"/>
    </row>
    <row r="5" spans="1:5" ht="9.9499999999999993" customHeight="1">
      <c r="B5" s="321"/>
      <c r="C5" s="342">
        <v>2020</v>
      </c>
      <c r="D5" s="342"/>
      <c r="E5" s="342">
        <v>2019</v>
      </c>
    </row>
    <row r="6" spans="1:5" ht="9.9499999999999993" customHeight="1">
      <c r="B6" s="321" t="s">
        <v>225</v>
      </c>
      <c r="C6" s="322"/>
      <c r="D6" s="322"/>
      <c r="E6" s="322"/>
    </row>
    <row r="7" spans="1:5" s="315" customFormat="1" ht="9.9499999999999993" customHeight="1">
      <c r="B7" s="321" t="s">
        <v>23</v>
      </c>
      <c r="C7" s="323">
        <v>52654</v>
      </c>
      <c r="D7" s="323"/>
      <c r="E7" s="323">
        <v>50394</v>
      </c>
    </row>
    <row r="8" spans="1:5" ht="9.9499999999999993" customHeight="1">
      <c r="B8" s="321" t="s">
        <v>24</v>
      </c>
      <c r="C8" s="324">
        <v>69045</v>
      </c>
      <c r="D8" s="324"/>
      <c r="E8" s="324">
        <v>57145</v>
      </c>
    </row>
    <row r="9" spans="1:5" ht="9.9499999999999993" customHeight="1">
      <c r="B9" s="321" t="s">
        <v>246</v>
      </c>
      <c r="C9" s="324">
        <f>SUM(C7:C8)</f>
        <v>121699</v>
      </c>
      <c r="D9" s="324"/>
      <c r="E9" s="324">
        <f>SUM(E7:E8)</f>
        <v>107539</v>
      </c>
    </row>
    <row r="10" spans="1:5" ht="9.9499999999999993" customHeight="1">
      <c r="B10" s="321" t="s">
        <v>23</v>
      </c>
      <c r="C10" s="324">
        <v>6050</v>
      </c>
      <c r="D10" s="324"/>
      <c r="E10" s="324">
        <v>5311</v>
      </c>
    </row>
    <row r="11" spans="1:5" ht="9.9499999999999993" customHeight="1">
      <c r="B11" s="321" t="s">
        <v>24</v>
      </c>
      <c r="C11" s="324">
        <v>53205</v>
      </c>
      <c r="D11" s="324"/>
      <c r="E11" s="324">
        <v>38231</v>
      </c>
    </row>
    <row r="12" spans="1:5" ht="9.9499999999999993" customHeight="1">
      <c r="B12" s="321" t="s">
        <v>247</v>
      </c>
      <c r="C12" s="324">
        <f>SUM(C10:C11)</f>
        <v>59255</v>
      </c>
      <c r="D12" s="324"/>
      <c r="E12" s="324">
        <f>SUM(E10:E11)</f>
        <v>43542</v>
      </c>
    </row>
    <row r="13" spans="1:5" ht="9.9499999999999993" customHeight="1">
      <c r="B13" s="321" t="s">
        <v>23</v>
      </c>
      <c r="C13" s="324">
        <v>2809</v>
      </c>
      <c r="D13" s="324"/>
      <c r="E13" s="324">
        <v>2393</v>
      </c>
    </row>
    <row r="14" spans="1:5" ht="9.9499999999999993" customHeight="1">
      <c r="B14" s="321" t="s">
        <v>24</v>
      </c>
      <c r="C14" s="324">
        <v>12202</v>
      </c>
      <c r="D14" s="324"/>
      <c r="E14" s="324">
        <v>9272</v>
      </c>
    </row>
    <row r="15" spans="1:5" ht="9.9499999999999993" customHeight="1">
      <c r="B15" s="321" t="s">
        <v>248</v>
      </c>
      <c r="C15" s="324">
        <f>SUM(C13:C14)</f>
        <v>15011</v>
      </c>
      <c r="D15" s="324"/>
      <c r="E15" s="324">
        <f>SUM(E13:E14)</f>
        <v>11665</v>
      </c>
    </row>
    <row r="16" spans="1:5" ht="9.9499999999999993" customHeight="1">
      <c r="B16" s="321" t="s">
        <v>23</v>
      </c>
      <c r="C16" s="324">
        <v>4046</v>
      </c>
      <c r="D16" s="324"/>
      <c r="E16" s="324">
        <v>3807</v>
      </c>
    </row>
    <row r="17" spans="2:5" ht="9.9499999999999993" customHeight="1">
      <c r="B17" s="321" t="s">
        <v>24</v>
      </c>
      <c r="C17" s="324">
        <v>6336</v>
      </c>
      <c r="D17" s="324"/>
      <c r="E17" s="324">
        <v>6221</v>
      </c>
    </row>
    <row r="18" spans="2:5" ht="9.9499999999999993" customHeight="1">
      <c r="B18" s="321" t="s">
        <v>249</v>
      </c>
      <c r="C18" s="324">
        <f>SUM(C16:C17)</f>
        <v>10382</v>
      </c>
      <c r="D18" s="324"/>
      <c r="E18" s="324">
        <f>SUM(E16:E17)</f>
        <v>10028</v>
      </c>
    </row>
    <row r="19" spans="2:5" s="315" customFormat="1" ht="9.9499999999999993" customHeight="1">
      <c r="B19" s="321" t="s">
        <v>254</v>
      </c>
      <c r="C19" s="324">
        <v>16240</v>
      </c>
      <c r="D19" s="324"/>
      <c r="E19" s="324">
        <v>15383</v>
      </c>
    </row>
    <row r="20" spans="2:5" s="315" customFormat="1" ht="9" customHeight="1">
      <c r="B20" s="321" t="s">
        <v>9</v>
      </c>
      <c r="C20" s="324">
        <v>4624</v>
      </c>
      <c r="D20" s="324"/>
      <c r="E20" s="324">
        <v>3978</v>
      </c>
    </row>
    <row r="21" spans="2:5" s="315" customFormat="1" ht="9.9499999999999993" customHeight="1">
      <c r="B21" s="321" t="s">
        <v>250</v>
      </c>
      <c r="C21" s="324">
        <f>SUM(C19:C20)</f>
        <v>20864</v>
      </c>
      <c r="D21" s="324"/>
      <c r="E21" s="324">
        <f>SUM(E19:E20)</f>
        <v>19361</v>
      </c>
    </row>
    <row r="22" spans="2:5" s="315" customFormat="1" ht="9.9499999999999993" customHeight="1">
      <c r="B22" s="321" t="s">
        <v>23</v>
      </c>
      <c r="C22" s="324">
        <v>5865</v>
      </c>
      <c r="D22" s="324"/>
      <c r="E22" s="324">
        <v>5173</v>
      </c>
    </row>
    <row r="23" spans="2:5" s="315" customFormat="1" ht="9.9499999999999993" customHeight="1">
      <c r="B23" s="321" t="s">
        <v>24</v>
      </c>
      <c r="C23" s="324">
        <v>0</v>
      </c>
      <c r="D23" s="324"/>
      <c r="E23" s="324">
        <v>0</v>
      </c>
    </row>
    <row r="24" spans="2:5" s="315" customFormat="1" ht="9.9499999999999993" customHeight="1">
      <c r="B24" s="321" t="s">
        <v>251</v>
      </c>
      <c r="C24" s="324">
        <f>SUM(C22:C23)</f>
        <v>5865</v>
      </c>
      <c r="D24" s="324"/>
      <c r="E24" s="324">
        <f>SUM(E22:E23)</f>
        <v>5173</v>
      </c>
    </row>
    <row r="25" spans="2:5" s="315" customFormat="1" ht="9.9499999999999993" customHeight="1">
      <c r="B25" s="321" t="s">
        <v>252</v>
      </c>
      <c r="C25" s="324">
        <v>92288</v>
      </c>
      <c r="D25" s="324"/>
      <c r="E25" s="324">
        <v>86439</v>
      </c>
    </row>
    <row r="26" spans="2:5" s="315" customFormat="1" ht="9.9499999999999993" customHeight="1">
      <c r="B26" s="321" t="s">
        <v>253</v>
      </c>
      <c r="C26" s="324">
        <v>140788</v>
      </c>
      <c r="D26" s="324"/>
      <c r="E26" s="324">
        <v>110869</v>
      </c>
    </row>
    <row r="27" spans="2:5" ht="9.9499999999999993" customHeight="1" thickBot="1">
      <c r="B27" s="343" t="s">
        <v>226</v>
      </c>
      <c r="C27" s="344">
        <f>C25+C26</f>
        <v>233076</v>
      </c>
      <c r="D27" s="344"/>
      <c r="E27" s="344">
        <f>E25+E26</f>
        <v>197308</v>
      </c>
    </row>
    <row r="28" spans="2:5" s="316" customFormat="1" ht="9.9499999999999993" customHeight="1" thickTop="1">
      <c r="B28" s="321"/>
      <c r="C28" s="325"/>
      <c r="D28" s="325"/>
      <c r="E28" s="325"/>
    </row>
    <row r="29" spans="2:5" ht="9.9499999999999993" customHeight="1">
      <c r="B29" s="326"/>
      <c r="C29" s="327"/>
      <c r="D29" s="327"/>
      <c r="E29" s="327"/>
    </row>
    <row r="30" spans="2:5" s="315" customFormat="1" ht="9.9499999999999993" customHeight="1">
      <c r="B30" s="343" t="s">
        <v>227</v>
      </c>
      <c r="C30" s="324"/>
      <c r="D30" s="324"/>
      <c r="E30" s="324"/>
    </row>
    <row r="31" spans="2:5" s="317" customFormat="1" ht="9.9499999999999993" customHeight="1">
      <c r="B31" s="321" t="s">
        <v>228</v>
      </c>
      <c r="C31" s="323">
        <v>83588</v>
      </c>
      <c r="D31" s="323"/>
      <c r="E31" s="323">
        <v>73845</v>
      </c>
    </row>
    <row r="32" spans="2:5" s="317" customFormat="1" ht="9.9499999999999993" customHeight="1">
      <c r="B32" s="328" t="s">
        <v>13</v>
      </c>
      <c r="C32" s="329">
        <v>11013</v>
      </c>
      <c r="D32" s="329"/>
      <c r="E32" s="329">
        <v>10959</v>
      </c>
    </row>
    <row r="33" spans="2:5" s="317" customFormat="1" ht="9.9499999999999993" customHeight="1">
      <c r="B33" s="328" t="s">
        <v>229</v>
      </c>
      <c r="C33" s="329">
        <v>13103</v>
      </c>
      <c r="D33" s="329"/>
      <c r="E33" s="329">
        <v>10199</v>
      </c>
    </row>
    <row r="34" spans="2:5" s="317" customFormat="1" ht="9.9499999999999993" customHeight="1">
      <c r="B34" s="328" t="s">
        <v>230</v>
      </c>
      <c r="C34" s="329">
        <v>9860</v>
      </c>
      <c r="D34" s="329"/>
      <c r="E34" s="329">
        <v>9989</v>
      </c>
    </row>
    <row r="35" spans="2:5" s="317" customFormat="1" ht="9.9499999999999993" customHeight="1">
      <c r="B35" s="328" t="s">
        <v>14</v>
      </c>
      <c r="C35" s="329">
        <v>7967</v>
      </c>
      <c r="D35" s="329"/>
      <c r="E35" s="329">
        <v>7048</v>
      </c>
    </row>
    <row r="36" spans="2:5" s="317" customFormat="1" ht="9.9499999999999993" customHeight="1">
      <c r="B36" s="328" t="s">
        <v>231</v>
      </c>
      <c r="C36" s="329">
        <v>3982</v>
      </c>
      <c r="D36" s="329"/>
      <c r="E36" s="329">
        <v>3786</v>
      </c>
    </row>
    <row r="37" spans="2:5" s="317" customFormat="1" ht="9.9499999999999993" customHeight="1">
      <c r="B37" s="328" t="s">
        <v>232</v>
      </c>
      <c r="C37" s="330">
        <f>SUM(C31:C36)</f>
        <v>129513</v>
      </c>
      <c r="D37" s="330"/>
      <c r="E37" s="330">
        <f>SUM(E31:E36)</f>
        <v>115826</v>
      </c>
    </row>
    <row r="38" spans="2:5" s="317" customFormat="1" ht="9.9499999999999993" customHeight="1">
      <c r="B38" s="328" t="s">
        <v>233</v>
      </c>
      <c r="C38" s="330">
        <f>+C27-C37</f>
        <v>103563</v>
      </c>
      <c r="D38" s="330"/>
      <c r="E38" s="330">
        <f>E27-E37</f>
        <v>81482</v>
      </c>
    </row>
    <row r="39" spans="2:5" s="317" customFormat="1" ht="9.9499999999999993" customHeight="1">
      <c r="B39" s="328" t="s">
        <v>234</v>
      </c>
      <c r="C39" s="331">
        <v>-380</v>
      </c>
      <c r="D39" s="331"/>
      <c r="E39" s="331">
        <v>704</v>
      </c>
    </row>
    <row r="40" spans="2:5" s="317" customFormat="1" ht="9.9499999999999993" customHeight="1">
      <c r="B40" s="328" t="s">
        <v>235</v>
      </c>
      <c r="C40" s="329">
        <f>+C38+C39</f>
        <v>103183</v>
      </c>
      <c r="D40" s="329"/>
      <c r="E40" s="329">
        <f>+E38+E39</f>
        <v>82186</v>
      </c>
    </row>
    <row r="41" spans="2:5" s="317" customFormat="1" ht="9.9499999999999993" customHeight="1">
      <c r="B41" s="328" t="s">
        <v>236</v>
      </c>
      <c r="C41" s="329">
        <v>-22700</v>
      </c>
      <c r="D41" s="329"/>
      <c r="E41" s="329">
        <v>-21697</v>
      </c>
    </row>
    <row r="42" spans="2:5" s="317" customFormat="1" ht="9.9499999999999993" customHeight="1" thickBot="1">
      <c r="B42" s="328" t="s">
        <v>44</v>
      </c>
      <c r="C42" s="332">
        <f>+C40+C41</f>
        <v>80483</v>
      </c>
      <c r="D42" s="332"/>
      <c r="E42" s="332">
        <f>+E40+E41</f>
        <v>60489</v>
      </c>
    </row>
    <row r="43" spans="2:5" s="319" customFormat="1" ht="9.9499999999999993" customHeight="1" thickTop="1">
      <c r="B43" s="328" t="s">
        <v>237</v>
      </c>
      <c r="C43" s="329"/>
      <c r="D43" s="329"/>
      <c r="E43" s="329"/>
    </row>
    <row r="44" spans="2:5" s="317" customFormat="1" ht="9.9499999999999993" customHeight="1">
      <c r="B44" s="333" t="s">
        <v>53</v>
      </c>
      <c r="C44" s="334"/>
      <c r="D44" s="334"/>
      <c r="E44" s="334"/>
    </row>
    <row r="45" spans="2:5" s="317" customFormat="1" ht="9.9499999999999993" customHeight="1">
      <c r="B45" s="328" t="s">
        <v>238</v>
      </c>
      <c r="C45" s="329"/>
      <c r="D45" s="329"/>
      <c r="E45" s="329"/>
    </row>
    <row r="46" spans="2:5" s="320" customFormat="1" ht="9.9499999999999993" customHeight="1">
      <c r="B46" s="328" t="s">
        <v>239</v>
      </c>
      <c r="C46" s="329"/>
      <c r="D46" s="329"/>
      <c r="E46" s="329"/>
    </row>
    <row r="47" spans="2:5" s="317" customFormat="1" ht="9.9499999999999993" customHeight="1">
      <c r="B47" s="335" t="s">
        <v>240</v>
      </c>
      <c r="C47" s="336"/>
      <c r="D47" s="336"/>
      <c r="E47" s="336"/>
    </row>
    <row r="48" spans="2:5" s="317" customFormat="1" ht="9.9499999999999993" customHeight="1" thickBot="1">
      <c r="B48" s="337" t="s">
        <v>21</v>
      </c>
      <c r="C48" s="338">
        <v>0.34</v>
      </c>
      <c r="D48" s="338"/>
      <c r="E48" s="338">
        <v>0.26</v>
      </c>
    </row>
    <row r="49" spans="2:5" s="317" customFormat="1" ht="9.9499999999999993" customHeight="1" thickTop="1">
      <c r="B49" s="328" t="s">
        <v>72</v>
      </c>
      <c r="C49" s="329"/>
      <c r="D49" s="329"/>
      <c r="E49" s="329"/>
    </row>
    <row r="50" spans="2:5" s="317" customFormat="1" ht="9.9499999999999993" customHeight="1">
      <c r="B50" s="337" t="s">
        <v>21</v>
      </c>
      <c r="C50" s="329">
        <v>235921516</v>
      </c>
      <c r="D50" s="329"/>
      <c r="E50" s="329">
        <v>231548249</v>
      </c>
    </row>
    <row r="51" spans="2:5" s="317" customFormat="1" ht="9.9499999999999993" customHeight="1">
      <c r="B51" s="328"/>
      <c r="C51" s="339"/>
      <c r="D51" s="339"/>
      <c r="E51" s="339"/>
    </row>
    <row r="52" spans="2:5" s="317" customFormat="1" ht="9.9499999999999993" customHeight="1">
      <c r="B52" s="328" t="s">
        <v>241</v>
      </c>
      <c r="C52" s="340">
        <f>(C$38+C$32)/C$27</f>
        <v>0.49158214487978169</v>
      </c>
      <c r="D52" s="340"/>
      <c r="E52" s="340">
        <f>(E$38+E$32)/E$27</f>
        <v>0.46851116021651429</v>
      </c>
    </row>
    <row r="53" spans="2:5" s="317" customFormat="1" ht="9.9499999999999993" customHeight="1">
      <c r="B53" s="328" t="s">
        <v>242</v>
      </c>
      <c r="C53" s="340">
        <f>(C$38)/C$27</f>
        <v>0.4443314626988622</v>
      </c>
      <c r="D53" s="340"/>
      <c r="E53" s="340">
        <f>(E$38)/E$27</f>
        <v>0.41296855677418048</v>
      </c>
    </row>
    <row r="54" spans="2:5" s="317" customFormat="1" ht="9.9499999999999993" customHeight="1">
      <c r="B54" s="328" t="s">
        <v>243</v>
      </c>
      <c r="C54" s="340">
        <f>(C$40)/C$27</f>
        <v>0.44270109320564965</v>
      </c>
      <c r="D54" s="340"/>
      <c r="E54" s="340">
        <f>(E$40)/E$27</f>
        <v>0.41653658239909175</v>
      </c>
    </row>
    <row r="55" spans="2:5" s="317" customFormat="1" ht="9.9499999999999993" customHeight="1">
      <c r="B55" s="328" t="s">
        <v>244</v>
      </c>
      <c r="C55" s="340">
        <f>(C$42)/C$27</f>
        <v>0.34530796821637577</v>
      </c>
      <c r="D55" s="340"/>
      <c r="E55" s="340">
        <f>(E$42)/E$27</f>
        <v>0.30657145174042616</v>
      </c>
    </row>
    <row r="56" spans="2:5" s="317" customFormat="1" ht="9.9499999999999993" customHeight="1">
      <c r="B56" s="328"/>
      <c r="C56" s="339"/>
      <c r="D56" s="339"/>
      <c r="E56" s="339"/>
    </row>
    <row r="57" spans="2:5" s="317" customFormat="1" ht="9.9499999999999993" customHeight="1">
      <c r="B57" s="328" t="s">
        <v>45</v>
      </c>
      <c r="C57" s="341">
        <f t="shared" ref="C57" si="0">C42/C50*1000</f>
        <v>0.34114311133877251</v>
      </c>
      <c r="D57" s="341"/>
      <c r="E57" s="341">
        <f>E42/E50*1000</f>
        <v>0.26123712989079867</v>
      </c>
    </row>
    <row r="58" spans="2:5" s="317" customFormat="1">
      <c r="B58" s="328"/>
      <c r="C58" s="339"/>
      <c r="D58" s="339"/>
      <c r="E58" s="339"/>
    </row>
    <row r="59" spans="2:5" s="317" customFormat="1">
      <c r="B59" s="328"/>
      <c r="C59" s="339"/>
      <c r="D59" s="339"/>
      <c r="E59" s="339"/>
    </row>
    <row r="60" spans="2:5">
      <c r="B60" s="318"/>
      <c r="C60" s="317"/>
      <c r="D60" s="317"/>
      <c r="E60" s="317"/>
    </row>
  </sheetData>
  <mergeCells count="1">
    <mergeCell ref="C4:E4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R28"/>
  <sheetViews>
    <sheetView zoomScale="120" zoomScaleNormal="120" workbookViewId="0">
      <selection activeCell="A13" sqref="A13"/>
    </sheetView>
  </sheetViews>
  <sheetFormatPr defaultRowHeight="9"/>
  <cols>
    <col min="1" max="1" width="50.140625" style="20" customWidth="1"/>
    <col min="2" max="3" width="1.7109375" style="6" customWidth="1"/>
    <col min="4" max="4" width="10.28515625" style="20" customWidth="1"/>
    <col min="5" max="5" width="2.7109375" style="204" customWidth="1"/>
    <col min="6" max="6" width="1.7109375" style="6" customWidth="1"/>
    <col min="7" max="7" width="10.5703125" style="20" customWidth="1"/>
    <col min="8" max="8" width="1.85546875" style="6" customWidth="1"/>
    <col min="9" max="10" width="1.7109375" style="20" customWidth="1"/>
    <col min="11" max="11" width="10.28515625" style="20" customWidth="1"/>
    <col min="12" max="12" width="2.7109375" style="20" customWidth="1"/>
    <col min="13" max="13" width="1.7109375" style="20" customWidth="1"/>
    <col min="14" max="14" width="10.5703125" style="20" customWidth="1"/>
    <col min="15" max="15" width="1.85546875" style="20" customWidth="1"/>
    <col min="16" max="18" width="0" style="20" hidden="1" customWidth="1"/>
    <col min="19" max="16384" width="9.140625" style="20"/>
  </cols>
  <sheetData>
    <row r="1" spans="1:18" ht="15.75">
      <c r="A1" s="41" t="s">
        <v>120</v>
      </c>
      <c r="E1" s="6"/>
      <c r="F1" s="204"/>
    </row>
    <row r="2" spans="1:18" ht="25.5">
      <c r="A2" s="43" t="s">
        <v>177</v>
      </c>
      <c r="E2" s="6"/>
      <c r="F2" s="204"/>
    </row>
    <row r="3" spans="1:18" s="117" customFormat="1" ht="12.75">
      <c r="A3" s="42" t="s">
        <v>257</v>
      </c>
      <c r="B3" s="348"/>
      <c r="C3" s="348"/>
      <c r="D3" s="348"/>
      <c r="E3" s="348"/>
      <c r="F3" s="348"/>
      <c r="G3" s="348"/>
      <c r="H3" s="118" t="s">
        <v>0</v>
      </c>
    </row>
    <row r="4" spans="1:18">
      <c r="A4" s="207"/>
    </row>
    <row r="5" spans="1:18">
      <c r="A5" s="208"/>
    </row>
    <row r="6" spans="1:18" s="117" customFormat="1" ht="9" hidden="1" customHeight="1">
      <c r="A6" s="119"/>
      <c r="B6" s="118"/>
      <c r="C6" s="353"/>
      <c r="D6" s="353"/>
      <c r="E6" s="24"/>
      <c r="F6" s="353"/>
      <c r="G6" s="353"/>
      <c r="H6" s="24"/>
    </row>
    <row r="7" spans="1:18" s="117" customFormat="1">
      <c r="A7" s="119"/>
      <c r="B7" s="118"/>
      <c r="C7" s="353"/>
      <c r="D7" s="353"/>
      <c r="E7" s="24"/>
      <c r="F7" s="353"/>
      <c r="G7" s="353"/>
      <c r="H7" s="24"/>
      <c r="I7" s="118"/>
      <c r="J7" s="353"/>
      <c r="K7" s="353"/>
      <c r="L7" s="24"/>
      <c r="M7" s="353"/>
      <c r="N7" s="353"/>
      <c r="O7" s="24"/>
      <c r="P7" s="353" t="s">
        <v>148</v>
      </c>
      <c r="Q7" s="353"/>
      <c r="R7" s="24"/>
    </row>
    <row r="8" spans="1:18" s="117" customFormat="1">
      <c r="A8" s="119"/>
      <c r="B8" s="118"/>
      <c r="C8" s="353"/>
      <c r="D8" s="353"/>
      <c r="E8" s="24"/>
      <c r="F8" s="353"/>
      <c r="G8" s="353"/>
      <c r="H8" s="24"/>
      <c r="I8" s="118"/>
      <c r="J8" s="353"/>
      <c r="K8" s="353"/>
      <c r="L8" s="24"/>
      <c r="M8" s="353"/>
      <c r="N8" s="353"/>
      <c r="O8" s="24"/>
      <c r="P8" s="353" t="s">
        <v>6</v>
      </c>
      <c r="Q8" s="353"/>
      <c r="R8" s="24"/>
    </row>
    <row r="9" spans="1:18" s="117" customFormat="1">
      <c r="A9" s="119"/>
      <c r="B9" s="118"/>
      <c r="C9" s="349" t="s">
        <v>287</v>
      </c>
      <c r="D9" s="349"/>
      <c r="E9" s="349"/>
      <c r="F9" s="349"/>
      <c r="G9" s="349"/>
      <c r="H9" s="24"/>
      <c r="I9" s="118"/>
      <c r="J9" s="349" t="s">
        <v>262</v>
      </c>
      <c r="K9" s="349"/>
      <c r="L9" s="349"/>
      <c r="M9" s="349"/>
      <c r="N9" s="349"/>
      <c r="O9" s="24"/>
      <c r="P9" s="353" t="s">
        <v>149</v>
      </c>
      <c r="Q9" s="353"/>
      <c r="R9" s="24"/>
    </row>
    <row r="10" spans="1:18" s="117" customFormat="1" ht="12.75" customHeight="1">
      <c r="A10" s="22" t="s">
        <v>150</v>
      </c>
      <c r="B10" s="118" t="s">
        <v>0</v>
      </c>
      <c r="C10" s="350">
        <v>2020</v>
      </c>
      <c r="D10" s="350"/>
      <c r="E10" s="118" t="s">
        <v>0</v>
      </c>
      <c r="F10" s="350">
        <v>2019</v>
      </c>
      <c r="G10" s="350"/>
      <c r="H10" s="24" t="s">
        <v>2</v>
      </c>
      <c r="I10" s="118" t="s">
        <v>0</v>
      </c>
      <c r="J10" s="350">
        <v>2020</v>
      </c>
      <c r="K10" s="350"/>
      <c r="L10" s="118" t="s">
        <v>0</v>
      </c>
      <c r="M10" s="350">
        <v>2019</v>
      </c>
      <c r="N10" s="350"/>
      <c r="O10" s="24" t="s">
        <v>2</v>
      </c>
      <c r="P10" s="350">
        <v>2019</v>
      </c>
      <c r="Q10" s="350"/>
      <c r="R10" s="118" t="s">
        <v>0</v>
      </c>
    </row>
    <row r="11" spans="1:18" s="117" customFormat="1" ht="12.75" customHeight="1">
      <c r="A11" s="22" t="s">
        <v>151</v>
      </c>
      <c r="B11" s="118"/>
      <c r="C11" s="354" t="s">
        <v>25</v>
      </c>
      <c r="D11" s="355"/>
      <c r="E11" s="355"/>
      <c r="F11" s="355"/>
      <c r="G11" s="355"/>
      <c r="H11" s="355"/>
      <c r="I11" s="118"/>
      <c r="J11" s="354" t="s">
        <v>25</v>
      </c>
      <c r="K11" s="355"/>
      <c r="L11" s="355"/>
      <c r="M11" s="355"/>
      <c r="N11" s="355"/>
      <c r="O11" s="355"/>
      <c r="P11" s="355"/>
      <c r="Q11" s="355"/>
      <c r="R11" s="355"/>
    </row>
    <row r="12" spans="1:18" s="122" customFormat="1" ht="12.75" customHeight="1">
      <c r="A12" s="25" t="s">
        <v>19</v>
      </c>
      <c r="B12" s="5"/>
      <c r="C12" s="7" t="s">
        <v>3</v>
      </c>
      <c r="D12" s="121">
        <v>66449</v>
      </c>
      <c r="E12" s="7"/>
      <c r="F12" s="7" t="s">
        <v>3</v>
      </c>
      <c r="G12" s="121">
        <v>57278</v>
      </c>
      <c r="H12" s="7" t="s">
        <v>4</v>
      </c>
      <c r="I12" s="5"/>
      <c r="J12" s="7" t="s">
        <v>3</v>
      </c>
      <c r="K12" s="121">
        <v>218390</v>
      </c>
      <c r="L12" s="7"/>
      <c r="M12" s="7" t="s">
        <v>3</v>
      </c>
      <c r="N12" s="121">
        <v>173024</v>
      </c>
      <c r="O12" s="7" t="s">
        <v>4</v>
      </c>
      <c r="P12" s="7" t="s">
        <v>3</v>
      </c>
      <c r="Q12" s="121">
        <v>0</v>
      </c>
      <c r="R12" s="7"/>
    </row>
    <row r="13" spans="1:18" s="122" customFormat="1" ht="12.75" customHeight="1">
      <c r="A13" s="25" t="s">
        <v>292</v>
      </c>
      <c r="B13" s="5"/>
      <c r="C13" s="5" t="s">
        <v>4</v>
      </c>
      <c r="D13" s="123">
        <v>380</v>
      </c>
      <c r="E13" s="7"/>
      <c r="F13" s="5" t="s">
        <v>4</v>
      </c>
      <c r="G13" s="123">
        <v>-704</v>
      </c>
      <c r="H13" s="7" t="s">
        <v>4</v>
      </c>
      <c r="I13" s="5"/>
      <c r="J13" s="5" t="s">
        <v>4</v>
      </c>
      <c r="K13" s="123">
        <v>316</v>
      </c>
      <c r="L13" s="7"/>
      <c r="M13" s="5" t="s">
        <v>4</v>
      </c>
      <c r="N13" s="123">
        <v>-2373</v>
      </c>
      <c r="O13" s="7" t="s">
        <v>4</v>
      </c>
      <c r="P13" s="5" t="s">
        <v>4</v>
      </c>
      <c r="Q13" s="123"/>
      <c r="R13" s="7"/>
    </row>
    <row r="14" spans="1:18" s="124" customFormat="1" ht="12.75" customHeight="1">
      <c r="A14" s="25" t="s">
        <v>13</v>
      </c>
      <c r="B14" s="5"/>
      <c r="C14" s="5" t="s">
        <v>4</v>
      </c>
      <c r="D14" s="123">
        <v>39837</v>
      </c>
      <c r="E14" s="7"/>
      <c r="F14" s="5" t="s">
        <v>4</v>
      </c>
      <c r="G14" s="123">
        <v>36402</v>
      </c>
      <c r="H14" s="7" t="s">
        <v>4</v>
      </c>
      <c r="I14" s="5"/>
      <c r="J14" s="5" t="s">
        <v>4</v>
      </c>
      <c r="K14" s="123">
        <v>153789</v>
      </c>
      <c r="L14" s="7"/>
      <c r="M14" s="5" t="s">
        <v>4</v>
      </c>
      <c r="N14" s="123">
        <v>139330</v>
      </c>
      <c r="O14" s="7" t="s">
        <v>4</v>
      </c>
      <c r="P14" s="5" t="s">
        <v>4</v>
      </c>
      <c r="Q14" s="123"/>
      <c r="R14" s="7"/>
    </row>
    <row r="15" spans="1:18" s="122" customFormat="1" ht="12.75" customHeight="1">
      <c r="A15" s="25" t="s">
        <v>152</v>
      </c>
      <c r="B15" s="5"/>
      <c r="C15" s="5"/>
      <c r="D15" s="123">
        <v>2717</v>
      </c>
      <c r="E15" s="7"/>
      <c r="F15" s="5"/>
      <c r="G15" s="123">
        <v>2700</v>
      </c>
      <c r="H15" s="7"/>
      <c r="I15" s="5"/>
      <c r="J15" s="5"/>
      <c r="K15" s="123">
        <v>13025</v>
      </c>
      <c r="L15" s="7"/>
      <c r="M15" s="5"/>
      <c r="N15" s="123">
        <v>25098</v>
      </c>
      <c r="O15" s="7"/>
      <c r="P15" s="5"/>
      <c r="Q15" s="123"/>
      <c r="R15" s="7"/>
    </row>
    <row r="16" spans="1:18" s="124" customFormat="1" ht="12.75" customHeight="1">
      <c r="A16" s="25" t="s">
        <v>18</v>
      </c>
      <c r="B16" s="5"/>
      <c r="C16" s="5" t="s">
        <v>4</v>
      </c>
      <c r="D16" s="123">
        <v>16176</v>
      </c>
      <c r="E16" s="7"/>
      <c r="F16" s="5" t="s">
        <v>4</v>
      </c>
      <c r="G16" s="123">
        <v>30889</v>
      </c>
      <c r="H16" s="7" t="s">
        <v>4</v>
      </c>
      <c r="I16" s="5"/>
      <c r="J16" s="5" t="s">
        <v>4</v>
      </c>
      <c r="K16" s="123">
        <v>56074</v>
      </c>
      <c r="L16" s="7"/>
      <c r="M16" s="5" t="s">
        <v>4</v>
      </c>
      <c r="N16" s="123">
        <v>52302</v>
      </c>
      <c r="O16" s="7" t="s">
        <v>4</v>
      </c>
      <c r="P16" s="5" t="s">
        <v>4</v>
      </c>
      <c r="Q16" s="123"/>
      <c r="R16" s="7"/>
    </row>
    <row r="17" spans="1:18" s="122" customFormat="1" ht="12.75" customHeight="1">
      <c r="A17" s="25" t="s">
        <v>41</v>
      </c>
      <c r="B17" s="5"/>
      <c r="C17" s="5" t="s">
        <v>4</v>
      </c>
      <c r="D17" s="123">
        <v>216</v>
      </c>
      <c r="E17" s="7"/>
      <c r="F17" s="5"/>
      <c r="G17" s="123">
        <v>-1095</v>
      </c>
      <c r="H17" s="7" t="s">
        <v>4</v>
      </c>
      <c r="I17" s="5"/>
      <c r="J17" s="5" t="s">
        <v>4</v>
      </c>
      <c r="K17" s="123">
        <v>5665</v>
      </c>
      <c r="L17" s="7"/>
      <c r="M17" s="5"/>
      <c r="N17" s="123">
        <v>-2310</v>
      </c>
      <c r="O17" s="7" t="s">
        <v>4</v>
      </c>
      <c r="P17" s="5" t="s">
        <v>4</v>
      </c>
      <c r="Q17" s="123"/>
      <c r="R17" s="7"/>
    </row>
    <row r="18" spans="1:18" s="122" customFormat="1" ht="12.75" customHeight="1">
      <c r="A18" s="137" t="s">
        <v>291</v>
      </c>
      <c r="B18" s="5"/>
      <c r="C18" s="7" t="s">
        <v>4</v>
      </c>
      <c r="D18" s="121">
        <v>226</v>
      </c>
      <c r="E18" s="7"/>
      <c r="F18" s="7"/>
      <c r="G18" s="121">
        <v>105</v>
      </c>
      <c r="H18" s="7" t="s">
        <v>4</v>
      </c>
      <c r="I18" s="5"/>
      <c r="J18" s="7" t="s">
        <v>4</v>
      </c>
      <c r="K18" s="121">
        <v>614</v>
      </c>
      <c r="L18" s="7"/>
      <c r="M18" s="7"/>
      <c r="N18" s="121">
        <v>1225</v>
      </c>
      <c r="O18" s="7" t="s">
        <v>4</v>
      </c>
      <c r="P18" s="7" t="s">
        <v>4</v>
      </c>
      <c r="Q18" s="121"/>
      <c r="R18" s="7"/>
    </row>
    <row r="19" spans="1:18" s="122" customFormat="1" ht="12.75" customHeight="1">
      <c r="A19" s="25" t="s">
        <v>263</v>
      </c>
      <c r="B19" s="5"/>
      <c r="C19" s="7"/>
      <c r="D19" s="121">
        <v>-11425</v>
      </c>
      <c r="E19" s="7"/>
      <c r="F19" s="7"/>
      <c r="G19" s="121">
        <v>-33134</v>
      </c>
      <c r="H19" s="7"/>
      <c r="I19" s="5"/>
      <c r="J19" s="7"/>
      <c r="K19" s="121">
        <v>-11425</v>
      </c>
      <c r="L19" s="7"/>
      <c r="M19" s="7"/>
      <c r="N19" s="121">
        <v>-33134</v>
      </c>
      <c r="O19" s="7"/>
      <c r="P19" s="7"/>
      <c r="Q19" s="121"/>
      <c r="R19" s="7"/>
    </row>
    <row r="20" spans="1:18" s="122" customFormat="1" ht="12.75" customHeight="1" thickBot="1">
      <c r="A20" s="25" t="s">
        <v>42</v>
      </c>
      <c r="B20" s="5"/>
      <c r="C20" s="127" t="s">
        <v>3</v>
      </c>
      <c r="D20" s="128">
        <f>SUM(D12:D19)</f>
        <v>114576</v>
      </c>
      <c r="E20" s="7"/>
      <c r="F20" s="127" t="s">
        <v>3</v>
      </c>
      <c r="G20" s="128">
        <f>SUM(G12:G19)</f>
        <v>92441</v>
      </c>
      <c r="H20" s="7" t="s">
        <v>4</v>
      </c>
      <c r="I20" s="5"/>
      <c r="J20" s="127" t="s">
        <v>3</v>
      </c>
      <c r="K20" s="128">
        <f>SUM(K12:K19)</f>
        <v>436448</v>
      </c>
      <c r="L20" s="7"/>
      <c r="M20" s="127" t="s">
        <v>3</v>
      </c>
      <c r="N20" s="128">
        <f>SUM(N12:N19)</f>
        <v>353162</v>
      </c>
      <c r="O20" s="7" t="s">
        <v>4</v>
      </c>
      <c r="P20" s="46" t="s">
        <v>3</v>
      </c>
      <c r="Q20" s="129">
        <v>0</v>
      </c>
      <c r="R20" s="7"/>
    </row>
    <row r="21" spans="1:18" s="124" customFormat="1" ht="12.75" customHeight="1" thickTop="1">
      <c r="A21" s="25" t="s">
        <v>87</v>
      </c>
      <c r="B21" s="5"/>
      <c r="C21" s="7"/>
      <c r="D21" s="121">
        <v>-39837</v>
      </c>
      <c r="E21" s="7"/>
      <c r="F21" s="7"/>
      <c r="G21" s="121">
        <v>-36402</v>
      </c>
      <c r="H21" s="7"/>
      <c r="I21" s="5"/>
      <c r="J21" s="7"/>
      <c r="K21" s="121">
        <v>-153789</v>
      </c>
      <c r="L21" s="7"/>
      <c r="M21" s="7"/>
      <c r="N21" s="121">
        <v>-139330</v>
      </c>
      <c r="O21" s="7"/>
      <c r="P21" s="7"/>
      <c r="Q21" s="121">
        <v>0</v>
      </c>
      <c r="R21" s="7"/>
    </row>
    <row r="22" spans="1:18" s="124" customFormat="1" ht="12.75" customHeight="1">
      <c r="A22" s="25" t="s">
        <v>192</v>
      </c>
      <c r="B22" s="5"/>
      <c r="C22" s="7"/>
      <c r="D22" s="121">
        <v>28824</v>
      </c>
      <c r="E22" s="7"/>
      <c r="F22" s="7"/>
      <c r="G22" s="121">
        <v>25443</v>
      </c>
      <c r="H22" s="7"/>
      <c r="I22" s="5"/>
      <c r="J22" s="7"/>
      <c r="K22" s="121">
        <v>110187</v>
      </c>
      <c r="L22" s="7"/>
      <c r="M22" s="7"/>
      <c r="N22" s="121">
        <v>97565</v>
      </c>
      <c r="O22" s="7"/>
      <c r="P22" s="7"/>
      <c r="Q22" s="121"/>
      <c r="R22" s="7"/>
    </row>
    <row r="23" spans="1:18" s="122" customFormat="1" ht="12.75" customHeight="1" thickBot="1">
      <c r="A23" s="25" t="s">
        <v>88</v>
      </c>
      <c r="B23" s="5"/>
      <c r="C23" s="127" t="s">
        <v>3</v>
      </c>
      <c r="D23" s="128">
        <f>SUM(D20:D22)</f>
        <v>103563</v>
      </c>
      <c r="E23" s="7"/>
      <c r="F23" s="127" t="s">
        <v>3</v>
      </c>
      <c r="G23" s="128">
        <f>SUM(G20:G22)</f>
        <v>81482</v>
      </c>
      <c r="H23" s="7"/>
      <c r="I23" s="5"/>
      <c r="J23" s="127" t="s">
        <v>3</v>
      </c>
      <c r="K23" s="128">
        <f>SUM(K20:K22)</f>
        <v>392846</v>
      </c>
      <c r="L23" s="7"/>
      <c r="M23" s="127" t="s">
        <v>3</v>
      </c>
      <c r="N23" s="128">
        <f>SUM(N20:N22)</f>
        <v>311397</v>
      </c>
      <c r="O23" s="7"/>
      <c r="P23" s="46" t="s">
        <v>3</v>
      </c>
      <c r="Q23" s="129">
        <v>0</v>
      </c>
      <c r="R23" s="7"/>
    </row>
    <row r="24" spans="1:18" s="122" customFormat="1" ht="12.75" customHeight="1" thickTop="1">
      <c r="A24" s="189" t="s">
        <v>193</v>
      </c>
      <c r="B24" s="5"/>
      <c r="C24" s="7"/>
      <c r="D24" s="132">
        <v>49.2</v>
      </c>
      <c r="E24" s="7" t="s">
        <v>26</v>
      </c>
      <c r="F24" s="7"/>
      <c r="G24" s="132">
        <v>46.9</v>
      </c>
      <c r="H24" s="7" t="s">
        <v>89</v>
      </c>
      <c r="I24" s="5"/>
      <c r="J24" s="7"/>
      <c r="K24" s="132">
        <v>48.9</v>
      </c>
      <c r="L24" s="7" t="s">
        <v>26</v>
      </c>
      <c r="M24" s="7"/>
      <c r="N24" s="132">
        <v>45.5</v>
      </c>
      <c r="O24" s="7" t="s">
        <v>89</v>
      </c>
      <c r="P24" s="7" t="s">
        <v>3</v>
      </c>
      <c r="Q24" s="132" t="e">
        <v>#DIV/0!</v>
      </c>
      <c r="R24" s="7" t="s">
        <v>26</v>
      </c>
    </row>
    <row r="25" spans="1:18" s="122" customFormat="1" ht="12.75" customHeight="1">
      <c r="A25" s="189" t="s">
        <v>194</v>
      </c>
      <c r="B25" s="5"/>
      <c r="C25" s="7"/>
      <c r="D25" s="132">
        <v>44.4</v>
      </c>
      <c r="E25" s="7" t="s">
        <v>26</v>
      </c>
      <c r="F25" s="7"/>
      <c r="G25" s="132">
        <v>41.3</v>
      </c>
      <c r="H25" s="7" t="s">
        <v>89</v>
      </c>
      <c r="I25" s="5"/>
      <c r="J25" s="7"/>
      <c r="K25" s="132">
        <v>44</v>
      </c>
      <c r="L25" s="7" t="s">
        <v>26</v>
      </c>
      <c r="M25" s="7"/>
      <c r="N25" s="132">
        <v>40.200000000000003</v>
      </c>
      <c r="O25" s="7" t="s">
        <v>89</v>
      </c>
      <c r="P25" s="7" t="s">
        <v>3</v>
      </c>
      <c r="Q25" s="132"/>
      <c r="R25" s="7" t="s">
        <v>26</v>
      </c>
    </row>
    <row r="26" spans="1:18">
      <c r="A26" s="217"/>
      <c r="B26" s="218"/>
      <c r="C26" s="277"/>
      <c r="D26" s="220"/>
      <c r="E26" s="7"/>
      <c r="F26" s="7"/>
      <c r="G26" s="220"/>
      <c r="H26" s="7"/>
      <c r="I26" s="21"/>
    </row>
    <row r="27" spans="1:18">
      <c r="D27" s="278"/>
      <c r="G27" s="278"/>
      <c r="K27" s="278"/>
      <c r="N27" s="278"/>
    </row>
    <row r="28" spans="1:18">
      <c r="D28" s="278"/>
      <c r="G28" s="278"/>
      <c r="K28" s="278"/>
      <c r="N28" s="278"/>
    </row>
  </sheetData>
  <mergeCells count="23">
    <mergeCell ref="C11:H11"/>
    <mergeCell ref="F10:G10"/>
    <mergeCell ref="C10:D10"/>
    <mergeCell ref="C9:G9"/>
    <mergeCell ref="J7:K7"/>
    <mergeCell ref="J11:R11"/>
    <mergeCell ref="J9:N9"/>
    <mergeCell ref="P9:Q9"/>
    <mergeCell ref="J10:K10"/>
    <mergeCell ref="M10:N10"/>
    <mergeCell ref="P10:Q10"/>
    <mergeCell ref="M7:N7"/>
    <mergeCell ref="P7:Q7"/>
    <mergeCell ref="J8:K8"/>
    <mergeCell ref="M8:N8"/>
    <mergeCell ref="P8:Q8"/>
    <mergeCell ref="B3:G3"/>
    <mergeCell ref="C6:D6"/>
    <mergeCell ref="C7:D7"/>
    <mergeCell ref="F8:G8"/>
    <mergeCell ref="F6:G6"/>
    <mergeCell ref="C8:D8"/>
    <mergeCell ref="F7:G7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S25"/>
  <sheetViews>
    <sheetView zoomScale="120" zoomScaleNormal="120" workbookViewId="0">
      <selection activeCell="A18" sqref="A18"/>
    </sheetView>
  </sheetViews>
  <sheetFormatPr defaultRowHeight="9"/>
  <cols>
    <col min="1" max="1" width="46.28515625" style="61" customWidth="1"/>
    <col min="2" max="2" width="1.7109375" style="60" customWidth="1"/>
    <col min="3" max="3" width="1.7109375" style="147" customWidth="1"/>
    <col min="4" max="4" width="10.5703125" style="61" customWidth="1"/>
    <col min="5" max="6" width="1.7109375" style="60" customWidth="1"/>
    <col min="7" max="7" width="1.7109375" style="147" customWidth="1"/>
    <col min="8" max="8" width="11.7109375" style="61" customWidth="1"/>
    <col min="9" max="9" width="1.7109375" style="62" customWidth="1"/>
    <col min="10" max="10" width="1.7109375" style="60" customWidth="1"/>
    <col min="11" max="11" width="1.7109375" style="62" customWidth="1"/>
    <col min="12" max="12" width="1.7109375" style="60" customWidth="1"/>
    <col min="13" max="13" width="10.7109375" style="61" customWidth="1"/>
    <col min="14" max="14" width="1.7109375" style="60" customWidth="1"/>
    <col min="15" max="15" width="9.140625" style="61"/>
    <col min="16" max="16" width="17.7109375" style="61" customWidth="1"/>
    <col min="17" max="17" width="15.28515625" style="61" customWidth="1"/>
    <col min="18" max="16384" width="9.140625" style="61"/>
  </cols>
  <sheetData>
    <row r="1" spans="1:19" ht="15.75">
      <c r="A1" s="41" t="s">
        <v>120</v>
      </c>
      <c r="C1" s="60"/>
      <c r="F1" s="62"/>
      <c r="G1" s="61"/>
      <c r="H1" s="60"/>
      <c r="I1" s="63"/>
      <c r="K1" s="63"/>
      <c r="N1" s="61"/>
    </row>
    <row r="2" spans="1:19" ht="25.5">
      <c r="A2" s="43" t="s">
        <v>187</v>
      </c>
      <c r="C2" s="60"/>
      <c r="F2" s="62"/>
      <c r="G2" s="61"/>
      <c r="H2" s="60"/>
      <c r="I2" s="63"/>
      <c r="K2" s="63"/>
      <c r="N2" s="61"/>
    </row>
    <row r="3" spans="1:19" s="65" customFormat="1" ht="12.75">
      <c r="A3" s="42"/>
      <c r="B3" s="66" t="s">
        <v>0</v>
      </c>
      <c r="C3" s="60"/>
      <c r="D3" s="67"/>
      <c r="E3" s="68" t="s">
        <v>2</v>
      </c>
      <c r="F3" s="62"/>
      <c r="G3" s="67"/>
      <c r="H3" s="66" t="s">
        <v>0</v>
      </c>
      <c r="J3" s="66" t="s">
        <v>0</v>
      </c>
      <c r="K3" s="71"/>
      <c r="L3" s="66" t="s">
        <v>4</v>
      </c>
    </row>
    <row r="4" spans="1:19">
      <c r="A4" s="115"/>
    </row>
    <row r="5" spans="1:19">
      <c r="A5" s="116"/>
    </row>
    <row r="6" spans="1:19" s="65" customFormat="1" ht="9" hidden="1" customHeight="1">
      <c r="A6" s="70"/>
      <c r="B6" s="66"/>
      <c r="C6" s="356"/>
      <c r="D6" s="356"/>
      <c r="E6" s="68"/>
      <c r="F6" s="96"/>
      <c r="G6" s="356"/>
      <c r="H6" s="356"/>
      <c r="I6" s="68"/>
      <c r="J6" s="68"/>
      <c r="K6" s="68"/>
      <c r="L6" s="356"/>
      <c r="M6" s="356"/>
      <c r="N6" s="66"/>
    </row>
    <row r="7" spans="1:19" s="65" customFormat="1">
      <c r="A7" s="70"/>
      <c r="B7" s="66"/>
      <c r="C7" s="356" t="s">
        <v>160</v>
      </c>
      <c r="D7" s="356"/>
      <c r="E7" s="68"/>
      <c r="F7" s="96"/>
      <c r="G7" s="356" t="s">
        <v>160</v>
      </c>
      <c r="H7" s="356"/>
      <c r="I7" s="68"/>
      <c r="J7" s="68"/>
      <c r="K7" s="68"/>
      <c r="L7" s="356"/>
      <c r="M7" s="356"/>
      <c r="N7" s="66"/>
    </row>
    <row r="8" spans="1:19" s="65" customFormat="1">
      <c r="A8" s="70" t="s">
        <v>161</v>
      </c>
      <c r="B8" s="66" t="s">
        <v>0</v>
      </c>
      <c r="C8" s="351" t="s">
        <v>162</v>
      </c>
      <c r="D8" s="351"/>
      <c r="E8" s="68"/>
      <c r="F8" s="96"/>
      <c r="G8" s="351" t="s">
        <v>163</v>
      </c>
      <c r="H8" s="351"/>
      <c r="I8" s="66"/>
      <c r="J8" s="68"/>
      <c r="K8" s="68"/>
      <c r="L8" s="356"/>
      <c r="M8" s="356"/>
      <c r="N8" s="66"/>
    </row>
    <row r="9" spans="1:19" s="82" customFormat="1">
      <c r="A9" s="155" t="s">
        <v>164</v>
      </c>
      <c r="B9" s="75"/>
      <c r="C9" s="149" t="s">
        <v>3</v>
      </c>
      <c r="D9" s="110">
        <v>214091</v>
      </c>
      <c r="E9" s="77"/>
      <c r="F9" s="100"/>
      <c r="G9" s="149"/>
      <c r="H9" s="156">
        <v>42.3</v>
      </c>
      <c r="I9" s="77" t="s">
        <v>26</v>
      </c>
      <c r="J9" s="77"/>
      <c r="K9" s="77"/>
      <c r="L9" s="77"/>
      <c r="M9" s="110"/>
      <c r="N9" s="77"/>
      <c r="O9" s="150"/>
    </row>
    <row r="10" spans="1:19" s="82" customFormat="1">
      <c r="A10" s="148" t="s">
        <v>165</v>
      </c>
      <c r="B10" s="77"/>
      <c r="C10" s="149"/>
      <c r="D10" s="110">
        <v>65308</v>
      </c>
      <c r="E10" s="77"/>
      <c r="F10" s="100"/>
      <c r="G10" s="149"/>
      <c r="H10" s="156">
        <v>36.6</v>
      </c>
      <c r="I10" s="77" t="s">
        <v>26</v>
      </c>
      <c r="J10" s="77"/>
      <c r="K10" s="77"/>
      <c r="L10" s="77"/>
      <c r="M10" s="110"/>
      <c r="N10" s="77"/>
      <c r="O10" s="150"/>
    </row>
    <row r="11" spans="1:19" s="82" customFormat="1" ht="9.75" thickBot="1">
      <c r="A11" s="148" t="s">
        <v>166</v>
      </c>
      <c r="B11" s="75"/>
      <c r="C11" s="151" t="s">
        <v>3</v>
      </c>
      <c r="D11" s="152">
        <f>SUM(D9:D10)</f>
        <v>279399</v>
      </c>
      <c r="E11" s="77"/>
      <c r="F11" s="100"/>
      <c r="G11" s="149"/>
      <c r="H11" s="156">
        <v>40.799999999999997</v>
      </c>
      <c r="I11" s="77" t="s">
        <v>26</v>
      </c>
      <c r="J11" s="77"/>
      <c r="K11" s="77"/>
      <c r="L11" s="77"/>
      <c r="M11" s="110"/>
      <c r="N11" s="77"/>
      <c r="O11" s="150"/>
    </row>
    <row r="12" spans="1:19" s="82" customFormat="1" ht="9.75" thickTop="1">
      <c r="A12" s="148"/>
      <c r="B12" s="75"/>
      <c r="C12" s="149"/>
      <c r="D12" s="110"/>
      <c r="E12" s="77"/>
      <c r="F12" s="77"/>
      <c r="G12" s="149"/>
      <c r="H12" s="110"/>
      <c r="I12" s="77"/>
      <c r="J12" s="77"/>
      <c r="K12" s="77"/>
      <c r="L12" s="77"/>
      <c r="M12" s="110"/>
      <c r="N12" s="77"/>
      <c r="O12" s="150"/>
      <c r="P12" s="113"/>
      <c r="S12" s="113"/>
    </row>
    <row r="13" spans="1:19" s="82" customFormat="1">
      <c r="A13" s="141"/>
      <c r="B13" s="75"/>
      <c r="C13" s="149"/>
      <c r="D13" s="110"/>
      <c r="E13" s="77"/>
      <c r="F13" s="77"/>
      <c r="G13" s="149"/>
      <c r="H13" s="110"/>
      <c r="I13" s="77"/>
      <c r="J13" s="77"/>
      <c r="K13" s="77"/>
      <c r="L13" s="77"/>
      <c r="M13" s="110"/>
      <c r="N13" s="77"/>
      <c r="O13" s="150"/>
      <c r="P13" s="113"/>
      <c r="S13" s="113"/>
    </row>
    <row r="14" spans="1:19">
      <c r="A14" s="139"/>
      <c r="B14" s="133"/>
      <c r="C14" s="149"/>
      <c r="D14" s="134"/>
      <c r="E14" s="77"/>
      <c r="F14" s="77"/>
      <c r="G14" s="149"/>
      <c r="H14" s="134"/>
      <c r="I14" s="77"/>
      <c r="J14" s="77"/>
      <c r="K14" s="77"/>
      <c r="L14" s="77"/>
      <c r="M14" s="140"/>
      <c r="N14" s="77"/>
      <c r="O14" s="140"/>
    </row>
    <row r="15" spans="1:19">
      <c r="A15" s="139"/>
      <c r="B15" s="133"/>
      <c r="C15" s="149"/>
      <c r="D15" s="134"/>
      <c r="E15" s="77"/>
      <c r="F15" s="77"/>
      <c r="G15" s="149"/>
      <c r="H15" s="134"/>
      <c r="I15" s="77"/>
      <c r="J15" s="77"/>
      <c r="K15" s="77"/>
      <c r="L15" s="77"/>
      <c r="M15" s="140"/>
      <c r="N15" s="77"/>
      <c r="O15" s="140"/>
    </row>
    <row r="16" spans="1:19">
      <c r="A16" s="153"/>
      <c r="C16" s="154"/>
      <c r="D16" s="153"/>
      <c r="E16" s="62"/>
      <c r="F16" s="62"/>
      <c r="G16" s="154"/>
      <c r="H16" s="153"/>
      <c r="J16" s="62"/>
      <c r="L16" s="62"/>
      <c r="M16" s="153"/>
      <c r="N16" s="62"/>
      <c r="O16" s="153"/>
    </row>
    <row r="17" spans="1:15">
      <c r="A17" s="153"/>
      <c r="C17" s="154"/>
      <c r="D17" s="153"/>
      <c r="E17" s="62"/>
      <c r="F17" s="62"/>
      <c r="G17" s="154"/>
      <c r="H17" s="153"/>
      <c r="J17" s="62"/>
      <c r="L17" s="62"/>
      <c r="M17" s="153"/>
      <c r="N17" s="62"/>
      <c r="O17" s="153"/>
    </row>
    <row r="18" spans="1:15">
      <c r="A18" s="153"/>
      <c r="C18" s="154"/>
      <c r="D18" s="153"/>
      <c r="E18" s="62"/>
      <c r="F18" s="62"/>
      <c r="G18" s="154"/>
      <c r="H18" s="153"/>
      <c r="J18" s="62"/>
      <c r="L18" s="62"/>
      <c r="M18" s="153"/>
      <c r="N18" s="62"/>
      <c r="O18" s="153"/>
    </row>
    <row r="19" spans="1:15">
      <c r="A19" s="153"/>
      <c r="C19" s="154"/>
      <c r="D19" s="153"/>
      <c r="E19" s="62"/>
      <c r="F19" s="62"/>
      <c r="G19" s="154"/>
      <c r="H19" s="153"/>
      <c r="J19" s="62"/>
      <c r="L19" s="62"/>
      <c r="M19" s="153"/>
      <c r="N19" s="62"/>
      <c r="O19" s="153"/>
    </row>
    <row r="20" spans="1:15">
      <c r="A20" s="153"/>
    </row>
    <row r="22" spans="1:15">
      <c r="B22" s="61"/>
      <c r="C22" s="65"/>
      <c r="E22" s="61"/>
      <c r="F22" s="61"/>
      <c r="G22" s="65"/>
      <c r="I22" s="61"/>
      <c r="J22" s="61"/>
      <c r="K22" s="61"/>
      <c r="L22" s="61"/>
      <c r="N22" s="61"/>
    </row>
    <row r="23" spans="1:15">
      <c r="B23" s="61"/>
      <c r="C23" s="65"/>
      <c r="E23" s="61"/>
      <c r="F23" s="61"/>
      <c r="G23" s="65"/>
      <c r="I23" s="61"/>
      <c r="J23" s="61"/>
      <c r="K23" s="61"/>
      <c r="L23" s="61"/>
      <c r="N23" s="61"/>
    </row>
    <row r="24" spans="1:15">
      <c r="B24" s="61"/>
      <c r="C24" s="65"/>
      <c r="E24" s="61"/>
      <c r="F24" s="61"/>
      <c r="G24" s="65"/>
      <c r="I24" s="61"/>
      <c r="J24" s="61"/>
      <c r="K24" s="61"/>
      <c r="L24" s="61"/>
      <c r="N24" s="61"/>
    </row>
    <row r="25" spans="1:15">
      <c r="B25" s="61"/>
      <c r="C25" s="65"/>
      <c r="E25" s="61"/>
      <c r="F25" s="61"/>
      <c r="G25" s="65"/>
      <c r="I25" s="61"/>
      <c r="J25" s="61"/>
      <c r="K25" s="61"/>
      <c r="L25" s="61"/>
      <c r="N25" s="61"/>
    </row>
  </sheetData>
  <mergeCells count="9">
    <mergeCell ref="L8:M8"/>
    <mergeCell ref="L7:M7"/>
    <mergeCell ref="C8:D8"/>
    <mergeCell ref="G8:H8"/>
    <mergeCell ref="L6:M6"/>
    <mergeCell ref="C7:D7"/>
    <mergeCell ref="G7:H7"/>
    <mergeCell ref="C6:D6"/>
    <mergeCell ref="G6:H6"/>
  </mergeCells>
  <hyperlinks>
    <hyperlink ref="A1" location="PR_SelectFinancialResults" display="PR_SelectFinancialResults" xr:uid="{00000000-0004-0000-0600-000000000000}"/>
  </hyperlinks>
  <pageMargins left="0.7" right="0.7" top="0.75" bottom="0.75" header="0.3" footer="0.3"/>
  <pageSetup scale="95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O28"/>
  <sheetViews>
    <sheetView zoomScale="120" zoomScaleNormal="120" workbookViewId="0">
      <selection activeCell="A21" sqref="A21"/>
    </sheetView>
  </sheetViews>
  <sheetFormatPr defaultRowHeight="9"/>
  <cols>
    <col min="1" max="1" width="37.7109375" style="20" customWidth="1"/>
    <col min="2" max="3" width="1.7109375" style="6" customWidth="1"/>
    <col min="4" max="4" width="10.28515625" style="20" customWidth="1"/>
    <col min="5" max="5" width="2.7109375" style="204" customWidth="1"/>
    <col min="6" max="6" width="1.7109375" style="6" customWidth="1"/>
    <col min="7" max="7" width="10.5703125" style="20" customWidth="1"/>
    <col min="8" max="8" width="2.85546875" style="279" bestFit="1" customWidth="1"/>
    <col min="9" max="9" width="2.7109375" style="20" customWidth="1"/>
    <col min="10" max="10" width="1.7109375" style="20" customWidth="1"/>
    <col min="11" max="11" width="10.28515625" style="20" customWidth="1"/>
    <col min="12" max="12" width="2.7109375" style="20" customWidth="1"/>
    <col min="13" max="13" width="1.7109375" style="20" customWidth="1"/>
    <col min="14" max="14" width="10.5703125" style="20" customWidth="1"/>
    <col min="15" max="15" width="4.28515625" style="20" customWidth="1"/>
    <col min="16" max="16384" width="9.140625" style="20"/>
  </cols>
  <sheetData>
    <row r="1" spans="1:15" ht="15.75">
      <c r="A1" s="41" t="s">
        <v>120</v>
      </c>
      <c r="E1" s="6"/>
      <c r="F1" s="204"/>
      <c r="H1" s="6"/>
    </row>
    <row r="2" spans="1:15" ht="25.5">
      <c r="A2" s="43" t="s">
        <v>178</v>
      </c>
      <c r="E2" s="6"/>
      <c r="F2" s="204"/>
      <c r="H2" s="6"/>
    </row>
    <row r="3" spans="1:15" s="117" customFormat="1" ht="12.75">
      <c r="A3" s="42" t="s">
        <v>257</v>
      </c>
      <c r="B3" s="118" t="s">
        <v>0</v>
      </c>
      <c r="C3" s="6"/>
      <c r="D3" s="206"/>
      <c r="E3" s="24" t="s">
        <v>2</v>
      </c>
      <c r="F3" s="204"/>
      <c r="G3" s="206"/>
      <c r="H3" s="118" t="s">
        <v>0</v>
      </c>
    </row>
    <row r="4" spans="1:15">
      <c r="A4" s="207"/>
      <c r="B4" s="348"/>
      <c r="C4" s="348"/>
      <c r="D4" s="348"/>
      <c r="E4" s="348"/>
      <c r="F4" s="348"/>
      <c r="G4" s="348"/>
    </row>
    <row r="5" spans="1:15" ht="11.25" customHeight="1">
      <c r="A5" s="208"/>
    </row>
    <row r="6" spans="1:15" s="117" customFormat="1">
      <c r="A6" s="119"/>
      <c r="B6" s="118"/>
      <c r="C6" s="353"/>
      <c r="D6" s="353"/>
      <c r="E6" s="24"/>
      <c r="F6" s="353"/>
      <c r="G6" s="353"/>
      <c r="H6" s="135"/>
    </row>
    <row r="7" spans="1:15" s="117" customFormat="1">
      <c r="A7" s="119"/>
      <c r="B7" s="118"/>
      <c r="C7" s="353"/>
      <c r="D7" s="353"/>
      <c r="E7" s="24"/>
      <c r="F7" s="353"/>
      <c r="G7" s="353"/>
      <c r="H7" s="135"/>
    </row>
    <row r="8" spans="1:15" s="117" customFormat="1">
      <c r="A8" s="119"/>
      <c r="B8" s="118"/>
      <c r="C8" s="353"/>
      <c r="D8" s="353"/>
      <c r="E8" s="24"/>
      <c r="F8" s="353"/>
      <c r="G8" s="353"/>
      <c r="H8" s="135"/>
    </row>
    <row r="9" spans="1:15" s="117" customFormat="1">
      <c r="A9" s="119"/>
      <c r="B9" s="118"/>
      <c r="C9" s="349" t="s">
        <v>287</v>
      </c>
      <c r="D9" s="349"/>
      <c r="E9" s="349"/>
      <c r="F9" s="349"/>
      <c r="G9" s="349"/>
      <c r="H9" s="24"/>
      <c r="I9" s="118"/>
      <c r="J9" s="349" t="s">
        <v>262</v>
      </c>
      <c r="K9" s="349"/>
      <c r="L9" s="349"/>
      <c r="M9" s="349"/>
      <c r="N9" s="349"/>
    </row>
    <row r="10" spans="1:15" s="117" customFormat="1">
      <c r="A10" s="22" t="s">
        <v>153</v>
      </c>
      <c r="B10" s="118" t="s">
        <v>0</v>
      </c>
      <c r="C10" s="350">
        <v>2020</v>
      </c>
      <c r="D10" s="350"/>
      <c r="E10" s="118" t="s">
        <v>0</v>
      </c>
      <c r="F10" s="350">
        <v>2019</v>
      </c>
      <c r="G10" s="350"/>
      <c r="H10" s="24" t="s">
        <v>2</v>
      </c>
      <c r="I10" s="118" t="s">
        <v>0</v>
      </c>
      <c r="J10" s="350">
        <v>2020</v>
      </c>
      <c r="K10" s="350"/>
      <c r="L10" s="118" t="s">
        <v>0</v>
      </c>
      <c r="M10" s="350">
        <v>2019</v>
      </c>
      <c r="N10" s="350"/>
    </row>
    <row r="11" spans="1:15" s="117" customFormat="1" ht="9" customHeight="1">
      <c r="A11" s="22" t="s">
        <v>154</v>
      </c>
      <c r="B11" s="118"/>
      <c r="C11" s="354" t="s">
        <v>25</v>
      </c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</row>
    <row r="12" spans="1:15" s="122" customFormat="1" ht="9.75" thickBot="1">
      <c r="A12" s="136" t="s">
        <v>155</v>
      </c>
      <c r="B12" s="7"/>
      <c r="C12" s="130" t="s">
        <v>3</v>
      </c>
      <c r="D12" s="190">
        <v>0.28000000000000003</v>
      </c>
      <c r="E12" s="191" t="s">
        <v>156</v>
      </c>
      <c r="F12" s="130" t="s">
        <v>3</v>
      </c>
      <c r="G12" s="190">
        <v>0.25</v>
      </c>
      <c r="H12" s="191" t="s">
        <v>156</v>
      </c>
      <c r="J12" s="130" t="s">
        <v>3</v>
      </c>
      <c r="K12" s="190">
        <v>0.88</v>
      </c>
      <c r="L12" s="191" t="s">
        <v>156</v>
      </c>
      <c r="M12" s="130" t="s">
        <v>3</v>
      </c>
      <c r="N12" s="190" t="s">
        <v>281</v>
      </c>
      <c r="O12" s="191" t="s">
        <v>283</v>
      </c>
    </row>
    <row r="13" spans="1:15" s="122" customFormat="1" ht="12.75" customHeight="1" thickTop="1">
      <c r="A13" s="137" t="s">
        <v>157</v>
      </c>
      <c r="B13" s="5"/>
      <c r="C13" s="5" t="s">
        <v>4</v>
      </c>
      <c r="D13" s="192">
        <v>0</v>
      </c>
      <c r="E13" s="191"/>
      <c r="F13" s="7" t="s">
        <v>4</v>
      </c>
      <c r="G13" s="192">
        <v>0</v>
      </c>
      <c r="H13" s="191"/>
      <c r="J13" s="5" t="s">
        <v>4</v>
      </c>
      <c r="K13" s="192">
        <v>0</v>
      </c>
      <c r="L13" s="191"/>
      <c r="M13" s="7" t="s">
        <v>4</v>
      </c>
      <c r="N13" s="192">
        <v>42352</v>
      </c>
      <c r="O13" s="191" t="s">
        <v>191</v>
      </c>
    </row>
    <row r="14" spans="1:15" s="122" customFormat="1" ht="12.75" customHeight="1">
      <c r="A14" s="137" t="s">
        <v>195</v>
      </c>
      <c r="B14" s="5"/>
      <c r="C14" s="5" t="s">
        <v>4</v>
      </c>
      <c r="D14" s="192">
        <v>55060</v>
      </c>
      <c r="E14" s="191" t="s">
        <v>156</v>
      </c>
      <c r="F14" s="7" t="s">
        <v>4</v>
      </c>
      <c r="G14" s="192">
        <v>41329</v>
      </c>
      <c r="H14" s="191" t="s">
        <v>156</v>
      </c>
      <c r="J14" s="5" t="s">
        <v>4</v>
      </c>
      <c r="K14" s="192">
        <v>166296</v>
      </c>
      <c r="L14" s="191" t="s">
        <v>156</v>
      </c>
      <c r="M14" s="7" t="s">
        <v>4</v>
      </c>
      <c r="N14" s="192">
        <v>83769</v>
      </c>
      <c r="O14" s="191" t="s">
        <v>156</v>
      </c>
    </row>
    <row r="15" spans="1:15" s="122" customFormat="1" ht="12.75" customHeight="1">
      <c r="A15" s="137" t="s">
        <v>196</v>
      </c>
      <c r="B15" s="5"/>
      <c r="C15" s="125" t="s">
        <v>4</v>
      </c>
      <c r="D15" s="193">
        <v>11389</v>
      </c>
      <c r="E15" s="191" t="s">
        <v>156</v>
      </c>
      <c r="F15" s="125" t="s">
        <v>4</v>
      </c>
      <c r="G15" s="193">
        <v>15949</v>
      </c>
      <c r="H15" s="191" t="s">
        <v>156</v>
      </c>
      <c r="J15" s="125" t="s">
        <v>4</v>
      </c>
      <c r="K15" s="193">
        <v>52094</v>
      </c>
      <c r="L15" s="191" t="s">
        <v>156</v>
      </c>
      <c r="M15" s="125" t="s">
        <v>4</v>
      </c>
      <c r="N15" s="193">
        <v>46903</v>
      </c>
      <c r="O15" s="191" t="s">
        <v>156</v>
      </c>
    </row>
    <row r="16" spans="1:15" s="122" customFormat="1">
      <c r="A16" s="137" t="s">
        <v>19</v>
      </c>
      <c r="B16" s="7"/>
      <c r="C16" s="7" t="s">
        <v>3</v>
      </c>
      <c r="D16" s="192">
        <f>SUM(D13:D15)</f>
        <v>66449</v>
      </c>
      <c r="E16" s="191" t="s">
        <v>156</v>
      </c>
      <c r="F16" s="7" t="s">
        <v>3</v>
      </c>
      <c r="G16" s="192">
        <f>SUM(G13:G15)</f>
        <v>57278</v>
      </c>
      <c r="H16" s="191" t="s">
        <v>156</v>
      </c>
      <c r="J16" s="7" t="s">
        <v>3</v>
      </c>
      <c r="K16" s="192">
        <f>SUM(K13:K15)</f>
        <v>218390</v>
      </c>
      <c r="L16" s="191" t="s">
        <v>156</v>
      </c>
      <c r="M16" s="7" t="s">
        <v>3</v>
      </c>
      <c r="N16" s="192">
        <f>SUM(N13:N15)</f>
        <v>173024</v>
      </c>
      <c r="O16" s="191" t="s">
        <v>283</v>
      </c>
    </row>
    <row r="17" spans="1:15" s="122" customFormat="1">
      <c r="A17" s="137" t="s">
        <v>18</v>
      </c>
      <c r="B17" s="5"/>
      <c r="C17" s="5"/>
      <c r="D17" s="192">
        <v>16176</v>
      </c>
      <c r="E17" s="191"/>
      <c r="F17" s="7"/>
      <c r="G17" s="192">
        <v>30889</v>
      </c>
      <c r="H17" s="191"/>
      <c r="J17" s="5"/>
      <c r="K17" s="192">
        <v>56074</v>
      </c>
      <c r="L17" s="191"/>
      <c r="M17" s="7"/>
      <c r="N17" s="192">
        <v>52302</v>
      </c>
      <c r="O17" s="191"/>
    </row>
    <row r="18" spans="1:15" s="124" customFormat="1">
      <c r="A18" s="137" t="s">
        <v>158</v>
      </c>
      <c r="B18" s="5"/>
      <c r="C18" s="7" t="s">
        <v>4</v>
      </c>
      <c r="D18" s="192">
        <v>28824</v>
      </c>
      <c r="E18" s="191" t="s">
        <v>4</v>
      </c>
      <c r="F18" s="7"/>
      <c r="G18" s="192">
        <v>25443</v>
      </c>
      <c r="H18" s="191" t="s">
        <v>4</v>
      </c>
      <c r="J18" s="7" t="s">
        <v>4</v>
      </c>
      <c r="K18" s="192">
        <v>110187</v>
      </c>
      <c r="L18" s="191" t="s">
        <v>4</v>
      </c>
      <c r="M18" s="7"/>
      <c r="N18" s="192">
        <v>97565</v>
      </c>
      <c r="O18" s="191" t="s">
        <v>4</v>
      </c>
    </row>
    <row r="19" spans="1:15" s="124" customFormat="1">
      <c r="A19" s="137" t="s">
        <v>159</v>
      </c>
      <c r="B19" s="5"/>
      <c r="C19" s="7" t="s">
        <v>4</v>
      </c>
      <c r="D19" s="192">
        <v>2717</v>
      </c>
      <c r="E19" s="191"/>
      <c r="F19" s="7"/>
      <c r="G19" s="192">
        <v>2700</v>
      </c>
      <c r="H19" s="191"/>
      <c r="J19" s="7" t="s">
        <v>4</v>
      </c>
      <c r="K19" s="192">
        <v>13025</v>
      </c>
      <c r="L19" s="191"/>
      <c r="M19" s="7"/>
      <c r="N19" s="192">
        <v>25098</v>
      </c>
      <c r="O19" s="191"/>
    </row>
    <row r="20" spans="1:15" s="124" customFormat="1">
      <c r="A20" s="137" t="s">
        <v>41</v>
      </c>
      <c r="B20" s="5"/>
      <c r="C20" s="7"/>
      <c r="D20" s="192">
        <v>216</v>
      </c>
      <c r="E20" s="191"/>
      <c r="F20" s="7"/>
      <c r="G20" s="192">
        <v>-1095</v>
      </c>
      <c r="H20" s="191" t="s">
        <v>4</v>
      </c>
      <c r="J20" s="7"/>
      <c r="K20" s="192">
        <v>5665</v>
      </c>
      <c r="L20" s="191" t="s">
        <v>4</v>
      </c>
      <c r="M20" s="7"/>
      <c r="N20" s="192">
        <v>-2310</v>
      </c>
      <c r="O20" s="191" t="s">
        <v>4</v>
      </c>
    </row>
    <row r="21" spans="1:15" s="124" customFormat="1">
      <c r="A21" s="137" t="s">
        <v>290</v>
      </c>
      <c r="B21" s="5"/>
      <c r="C21" s="7"/>
      <c r="D21" s="192">
        <v>226</v>
      </c>
      <c r="E21" s="191"/>
      <c r="F21" s="7"/>
      <c r="G21" s="192">
        <v>105</v>
      </c>
      <c r="H21" s="191" t="s">
        <v>4</v>
      </c>
      <c r="J21" s="7"/>
      <c r="K21" s="192">
        <v>614</v>
      </c>
      <c r="L21" s="191" t="s">
        <v>4</v>
      </c>
      <c r="M21" s="7"/>
      <c r="N21" s="192">
        <v>1225</v>
      </c>
      <c r="O21" s="191" t="s">
        <v>4</v>
      </c>
    </row>
    <row r="22" spans="1:15" s="124" customFormat="1">
      <c r="A22" s="137" t="s">
        <v>280</v>
      </c>
      <c r="B22" s="5"/>
      <c r="C22" s="7"/>
      <c r="D22" s="192">
        <v>-11425</v>
      </c>
      <c r="E22" s="191"/>
      <c r="F22" s="7"/>
      <c r="G22" s="192">
        <v>-33134</v>
      </c>
      <c r="H22" s="191"/>
      <c r="J22" s="7"/>
      <c r="K22" s="192">
        <v>-11425</v>
      </c>
      <c r="L22" s="191"/>
      <c r="M22" s="7"/>
      <c r="N22" s="192">
        <v>-33134</v>
      </c>
      <c r="O22" s="191"/>
    </row>
    <row r="23" spans="1:15" s="122" customFormat="1">
      <c r="A23" s="137" t="s">
        <v>43</v>
      </c>
      <c r="B23" s="5"/>
      <c r="C23" s="7"/>
      <c r="D23" s="194">
        <f>SUM(D16:D22)</f>
        <v>103183</v>
      </c>
      <c r="E23" s="191"/>
      <c r="F23" s="7"/>
      <c r="G23" s="194">
        <f>SUM(G16:G22)</f>
        <v>82186</v>
      </c>
      <c r="H23" s="191" t="s">
        <v>4</v>
      </c>
      <c r="J23" s="7"/>
      <c r="K23" s="194">
        <f>SUM(K16:K22)</f>
        <v>392530</v>
      </c>
      <c r="L23" s="191" t="s">
        <v>4</v>
      </c>
      <c r="M23" s="7"/>
      <c r="N23" s="194">
        <f>SUM(N16:N22)</f>
        <v>313770</v>
      </c>
      <c r="O23" s="191" t="s">
        <v>4</v>
      </c>
    </row>
    <row r="24" spans="1:15" s="122" customFormat="1">
      <c r="A24" s="137" t="s">
        <v>197</v>
      </c>
      <c r="B24" s="5"/>
      <c r="C24" s="7"/>
      <c r="D24" s="192">
        <v>-22700.26</v>
      </c>
      <c r="E24" s="191"/>
      <c r="F24" s="7"/>
      <c r="G24" s="192">
        <v>-21697</v>
      </c>
      <c r="H24" s="191" t="s">
        <v>4</v>
      </c>
      <c r="J24" s="7"/>
      <c r="K24" s="192">
        <v>-86356.6</v>
      </c>
      <c r="L24" s="191" t="s">
        <v>4</v>
      </c>
      <c r="M24" s="7"/>
      <c r="N24" s="192">
        <v>-82835</v>
      </c>
      <c r="O24" s="191" t="s">
        <v>4</v>
      </c>
    </row>
    <row r="25" spans="1:15" s="122" customFormat="1" ht="9.75" thickBot="1">
      <c r="A25" s="137" t="s">
        <v>44</v>
      </c>
      <c r="B25" s="7"/>
      <c r="C25" s="127" t="s">
        <v>3</v>
      </c>
      <c r="D25" s="195">
        <f>D23+D24</f>
        <v>80482.740000000005</v>
      </c>
      <c r="E25" s="191" t="s">
        <v>4</v>
      </c>
      <c r="F25" s="127" t="s">
        <v>3</v>
      </c>
      <c r="G25" s="195">
        <f>G23+G24</f>
        <v>60489</v>
      </c>
      <c r="H25" s="191" t="s">
        <v>4</v>
      </c>
      <c r="J25" s="127" t="s">
        <v>3</v>
      </c>
      <c r="K25" s="195">
        <f>K23+K24</f>
        <v>306173.40000000002</v>
      </c>
      <c r="L25" s="191" t="s">
        <v>4</v>
      </c>
      <c r="M25" s="127" t="s">
        <v>3</v>
      </c>
      <c r="N25" s="195">
        <f>N23+N24</f>
        <v>230935</v>
      </c>
      <c r="O25" s="191" t="s">
        <v>4</v>
      </c>
    </row>
    <row r="26" spans="1:15" s="122" customFormat="1" ht="10.5" thickTop="1" thickBot="1">
      <c r="A26" s="136" t="s">
        <v>198</v>
      </c>
      <c r="B26" s="7"/>
      <c r="C26" s="138" t="s">
        <v>3</v>
      </c>
      <c r="D26" s="190">
        <v>0.34</v>
      </c>
      <c r="E26" s="191" t="s">
        <v>156</v>
      </c>
      <c r="F26" s="138" t="s">
        <v>3</v>
      </c>
      <c r="G26" s="190">
        <v>0.26</v>
      </c>
      <c r="H26" s="191" t="s">
        <v>156</v>
      </c>
      <c r="J26" s="138" t="s">
        <v>3</v>
      </c>
      <c r="K26" s="190">
        <v>1.31</v>
      </c>
      <c r="L26" s="191" t="s">
        <v>156</v>
      </c>
      <c r="M26" s="138" t="s">
        <v>3</v>
      </c>
      <c r="N26" s="190" t="s">
        <v>282</v>
      </c>
      <c r="O26" s="191" t="s">
        <v>283</v>
      </c>
    </row>
    <row r="27" spans="1:15" ht="9.75" thickTop="1">
      <c r="A27" s="280"/>
      <c r="B27" s="218"/>
      <c r="C27" s="277"/>
      <c r="D27" s="220"/>
      <c r="E27" s="7"/>
      <c r="F27" s="7"/>
      <c r="G27" s="220"/>
      <c r="H27" s="281"/>
    </row>
    <row r="28" spans="1:15">
      <c r="A28" s="217"/>
      <c r="B28" s="218"/>
      <c r="C28" s="218"/>
      <c r="D28" s="220"/>
      <c r="E28" s="7"/>
      <c r="F28" s="7"/>
      <c r="G28" s="220"/>
      <c r="H28" s="281"/>
    </row>
  </sheetData>
  <mergeCells count="14">
    <mergeCell ref="J9:N9"/>
    <mergeCell ref="J10:K10"/>
    <mergeCell ref="M10:N10"/>
    <mergeCell ref="C11:N11"/>
    <mergeCell ref="F10:G10"/>
    <mergeCell ref="C10:D10"/>
    <mergeCell ref="C9:G9"/>
    <mergeCell ref="B4:G4"/>
    <mergeCell ref="C7:D7"/>
    <mergeCell ref="C8:D8"/>
    <mergeCell ref="F8:G8"/>
    <mergeCell ref="F7:G7"/>
    <mergeCell ref="C6:D6"/>
    <mergeCell ref="F6:G6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28"/>
  <sheetViews>
    <sheetView zoomScale="120" zoomScaleNormal="120" workbookViewId="0">
      <selection activeCell="A23" sqref="A23"/>
    </sheetView>
  </sheetViews>
  <sheetFormatPr defaultRowHeight="9"/>
  <cols>
    <col min="1" max="1" width="54.140625" style="20" customWidth="1"/>
    <col min="2" max="2" width="2.7109375" style="6" customWidth="1"/>
    <col min="3" max="3" width="1.7109375" style="6" customWidth="1"/>
    <col min="4" max="4" width="11.7109375" style="20" customWidth="1"/>
    <col min="5" max="5" width="2.7109375" style="6" customWidth="1"/>
    <col min="6" max="6" width="1.7109375" style="6" customWidth="1"/>
    <col min="7" max="7" width="11.7109375" style="20" customWidth="1"/>
    <col min="8" max="8" width="2.7109375" style="6" customWidth="1"/>
    <col min="9" max="9" width="1.7109375" style="20" customWidth="1"/>
    <col min="10" max="10" width="9.140625" style="20"/>
    <col min="11" max="11" width="2.7109375" style="20" customWidth="1"/>
    <col min="12" max="12" width="1.7109375" style="20" customWidth="1"/>
    <col min="13" max="13" width="9.140625" style="20"/>
    <col min="14" max="14" width="2.7109375" style="20" customWidth="1"/>
    <col min="15" max="15" width="1.7109375" style="20" customWidth="1"/>
    <col min="16" max="16384" width="9.140625" style="20"/>
  </cols>
  <sheetData>
    <row r="1" spans="1:16" ht="15.75">
      <c r="A1" s="41" t="s">
        <v>120</v>
      </c>
      <c r="F1" s="204"/>
    </row>
    <row r="2" spans="1:16" ht="25.5">
      <c r="A2" s="43" t="s">
        <v>179</v>
      </c>
      <c r="F2" s="204"/>
    </row>
    <row r="3" spans="1:16" s="117" customFormat="1" ht="12.75">
      <c r="A3" s="42" t="s">
        <v>257</v>
      </c>
      <c r="B3" s="348"/>
      <c r="C3" s="348"/>
      <c r="D3" s="348"/>
      <c r="E3" s="348"/>
      <c r="F3" s="348"/>
      <c r="G3" s="348"/>
      <c r="H3" s="118" t="s">
        <v>0</v>
      </c>
    </row>
    <row r="4" spans="1:16">
      <c r="L4" s="359" t="s">
        <v>204</v>
      </c>
      <c r="M4" s="359"/>
      <c r="O4" s="359" t="s">
        <v>203</v>
      </c>
      <c r="P4" s="359"/>
    </row>
    <row r="5" spans="1:16">
      <c r="C5" s="353"/>
      <c r="D5" s="353"/>
      <c r="F5" s="353"/>
      <c r="G5" s="353"/>
      <c r="I5" s="353"/>
      <c r="J5" s="353"/>
      <c r="L5" s="358"/>
      <c r="M5" s="358"/>
      <c r="O5" s="358"/>
      <c r="P5" s="358"/>
    </row>
    <row r="6" spans="1:16" ht="12.75">
      <c r="C6" s="353" t="s">
        <v>288</v>
      </c>
      <c r="D6" s="353"/>
      <c r="F6" s="353" t="s">
        <v>288</v>
      </c>
      <c r="G6" s="353"/>
      <c r="I6" s="353" t="s">
        <v>148</v>
      </c>
      <c r="J6" s="353"/>
      <c r="L6" s="353" t="s">
        <v>148</v>
      </c>
      <c r="M6" s="353"/>
      <c r="N6" s="346"/>
      <c r="O6" s="353" t="s">
        <v>148</v>
      </c>
      <c r="P6" s="353"/>
    </row>
    <row r="7" spans="1:16">
      <c r="A7" s="21"/>
      <c r="B7" s="5"/>
      <c r="C7" s="353" t="s">
        <v>6</v>
      </c>
      <c r="D7" s="353"/>
      <c r="E7" s="5"/>
      <c r="F7" s="353" t="s">
        <v>6</v>
      </c>
      <c r="G7" s="353"/>
      <c r="H7" s="5"/>
      <c r="I7" s="353" t="s">
        <v>6</v>
      </c>
      <c r="J7" s="353"/>
      <c r="L7" s="353" t="s">
        <v>6</v>
      </c>
      <c r="M7" s="353"/>
      <c r="O7" s="353" t="s">
        <v>6</v>
      </c>
      <c r="P7" s="353"/>
    </row>
    <row r="8" spans="1:16">
      <c r="A8" s="22" t="s">
        <v>78</v>
      </c>
      <c r="B8" s="5"/>
      <c r="C8" s="353" t="s">
        <v>129</v>
      </c>
      <c r="D8" s="353"/>
      <c r="E8" s="5"/>
      <c r="F8" s="353" t="s">
        <v>129</v>
      </c>
      <c r="G8" s="353"/>
      <c r="H8" s="5"/>
      <c r="I8" s="353" t="s">
        <v>129</v>
      </c>
      <c r="J8" s="353"/>
      <c r="L8" s="353" t="s">
        <v>129</v>
      </c>
      <c r="M8" s="353"/>
      <c r="O8" s="353" t="s">
        <v>129</v>
      </c>
      <c r="P8" s="353"/>
    </row>
    <row r="9" spans="1:16" s="142" customFormat="1">
      <c r="A9" s="23" t="s">
        <v>77</v>
      </c>
      <c r="B9" s="24" t="s">
        <v>0</v>
      </c>
      <c r="C9" s="357">
        <v>2020</v>
      </c>
      <c r="D9" s="357"/>
      <c r="E9" s="24" t="s">
        <v>0</v>
      </c>
      <c r="F9" s="357">
        <v>2019</v>
      </c>
      <c r="G9" s="357"/>
      <c r="H9" s="24" t="s">
        <v>0</v>
      </c>
      <c r="I9" s="357">
        <v>2020</v>
      </c>
      <c r="J9" s="357"/>
      <c r="L9" s="357">
        <v>2019</v>
      </c>
      <c r="M9" s="357"/>
      <c r="O9" s="357">
        <v>2019</v>
      </c>
      <c r="P9" s="357"/>
    </row>
    <row r="10" spans="1:16" s="122" customFormat="1">
      <c r="A10" s="143" t="s">
        <v>80</v>
      </c>
      <c r="B10" s="7"/>
      <c r="C10" s="7"/>
      <c r="D10" s="144">
        <v>0</v>
      </c>
      <c r="E10" s="7"/>
      <c r="F10" s="7"/>
      <c r="G10" s="144">
        <v>0</v>
      </c>
      <c r="H10" s="7"/>
      <c r="I10" s="7"/>
      <c r="J10" s="144">
        <v>0</v>
      </c>
      <c r="L10" s="7"/>
      <c r="M10" s="144">
        <v>0</v>
      </c>
      <c r="O10" s="7"/>
      <c r="P10" s="144">
        <v>223320457</v>
      </c>
    </row>
    <row r="11" spans="1:16" s="122" customFormat="1" ht="10.35" customHeight="1">
      <c r="A11" s="143" t="s">
        <v>81</v>
      </c>
      <c r="B11" s="7"/>
      <c r="C11" s="7"/>
      <c r="D11" s="123">
        <v>197745297</v>
      </c>
      <c r="E11" s="7"/>
      <c r="F11" s="7"/>
      <c r="G11" s="123">
        <v>167069241</v>
      </c>
      <c r="H11" s="7"/>
      <c r="I11" s="7"/>
      <c r="J11" s="123">
        <v>188223032</v>
      </c>
      <c r="L11" s="7"/>
      <c r="M11" s="123">
        <v>156540246</v>
      </c>
      <c r="O11" s="7"/>
      <c r="P11" s="123">
        <v>0</v>
      </c>
    </row>
    <row r="12" spans="1:16" s="122" customFormat="1" ht="10.35" customHeight="1">
      <c r="A12" s="143" t="s">
        <v>90</v>
      </c>
      <c r="B12" s="7"/>
      <c r="C12" s="7"/>
      <c r="D12" s="123">
        <v>38176219</v>
      </c>
      <c r="E12" s="7"/>
      <c r="F12" s="7"/>
      <c r="G12" s="123">
        <v>64479008</v>
      </c>
      <c r="H12" s="7"/>
      <c r="I12" s="7"/>
      <c r="J12" s="123">
        <v>45828289</v>
      </c>
      <c r="L12" s="7"/>
      <c r="M12" s="123">
        <v>74279741</v>
      </c>
      <c r="O12" s="7"/>
      <c r="P12" s="123">
        <v>0</v>
      </c>
    </row>
    <row r="13" spans="1:16" s="122" customFormat="1" ht="9.75" thickBot="1">
      <c r="A13" s="143" t="s">
        <v>79</v>
      </c>
      <c r="B13" s="7"/>
      <c r="C13" s="127"/>
      <c r="D13" s="145">
        <f>SUM(D10:D12)</f>
        <v>235921516</v>
      </c>
      <c r="E13" s="7"/>
      <c r="F13" s="127"/>
      <c r="G13" s="145">
        <f>SUM(G10:G12)</f>
        <v>231548249</v>
      </c>
      <c r="H13" s="7"/>
      <c r="I13" s="127"/>
      <c r="J13" s="145">
        <f>SUM(J10:J12)</f>
        <v>234051321</v>
      </c>
      <c r="L13" s="127"/>
      <c r="M13" s="145">
        <f>SUM(M10:M12)</f>
        <v>230819987</v>
      </c>
      <c r="O13" s="127"/>
      <c r="P13" s="145">
        <f>SUM(P10:P12)</f>
        <v>223320457</v>
      </c>
    </row>
    <row r="14" spans="1:16" s="122" customFormat="1" ht="10.5" thickTop="1" thickBot="1">
      <c r="A14" s="143" t="s">
        <v>91</v>
      </c>
      <c r="B14" s="7"/>
      <c r="C14" s="127" t="s">
        <v>3</v>
      </c>
      <c r="D14" s="145">
        <v>80482.740000000005</v>
      </c>
      <c r="E14" s="7"/>
      <c r="F14" s="127" t="s">
        <v>3</v>
      </c>
      <c r="G14" s="145">
        <v>60489</v>
      </c>
      <c r="H14" s="7"/>
      <c r="I14" s="127" t="s">
        <v>3</v>
      </c>
      <c r="J14" s="145">
        <v>306173.40000000002</v>
      </c>
      <c r="L14" s="127" t="s">
        <v>3</v>
      </c>
      <c r="M14" s="145">
        <v>178745</v>
      </c>
      <c r="O14" s="127" t="s">
        <v>3</v>
      </c>
      <c r="P14" s="145">
        <v>52190</v>
      </c>
    </row>
    <row r="15" spans="1:16" s="122" customFormat="1" ht="10.5" thickTop="1" thickBot="1">
      <c r="A15" s="143" t="s">
        <v>45</v>
      </c>
      <c r="B15" s="7"/>
      <c r="C15" s="130" t="s">
        <v>3</v>
      </c>
      <c r="D15" s="146">
        <v>0.34114200927735644</v>
      </c>
      <c r="E15" s="7"/>
      <c r="F15" s="130" t="s">
        <v>3</v>
      </c>
      <c r="G15" s="146">
        <v>0.26123712989079872</v>
      </c>
      <c r="H15" s="7"/>
      <c r="I15" s="130" t="s">
        <v>3</v>
      </c>
      <c r="J15" s="146">
        <v>1.3081464299874641</v>
      </c>
      <c r="L15" s="130" t="s">
        <v>3</v>
      </c>
      <c r="M15" s="146">
        <v>0.77439134419498945</v>
      </c>
      <c r="O15" s="130" t="s">
        <v>3</v>
      </c>
      <c r="P15" s="146">
        <v>0.23</v>
      </c>
    </row>
    <row r="16" spans="1:16" ht="9.75" thickTop="1"/>
    <row r="17" spans="2:8">
      <c r="B17" s="20"/>
      <c r="C17" s="20"/>
      <c r="E17" s="20"/>
      <c r="F17" s="20"/>
      <c r="H17" s="20"/>
    </row>
    <row r="18" spans="2:8">
      <c r="B18" s="20"/>
      <c r="C18" s="20"/>
      <c r="E18" s="20"/>
      <c r="F18" s="20"/>
      <c r="H18" s="20"/>
    </row>
    <row r="28" spans="2:8">
      <c r="B28" s="20"/>
      <c r="C28" s="20"/>
      <c r="E28" s="20"/>
      <c r="F28" s="20"/>
      <c r="H28" s="20"/>
    </row>
  </sheetData>
  <mergeCells count="28">
    <mergeCell ref="L4:M4"/>
    <mergeCell ref="O4:P4"/>
    <mergeCell ref="O5:P5"/>
    <mergeCell ref="O6:P6"/>
    <mergeCell ref="O7:P7"/>
    <mergeCell ref="O8:P8"/>
    <mergeCell ref="O9:P9"/>
    <mergeCell ref="L5:M5"/>
    <mergeCell ref="L6:M6"/>
    <mergeCell ref="L7:M7"/>
    <mergeCell ref="L8:M8"/>
    <mergeCell ref="L9:M9"/>
    <mergeCell ref="I5:J5"/>
    <mergeCell ref="I6:J6"/>
    <mergeCell ref="I7:J7"/>
    <mergeCell ref="I8:J8"/>
    <mergeCell ref="I9:J9"/>
    <mergeCell ref="B3:G3"/>
    <mergeCell ref="C8:D8"/>
    <mergeCell ref="F8:G8"/>
    <mergeCell ref="F6:G6"/>
    <mergeCell ref="C9:D9"/>
    <mergeCell ref="F9:G9"/>
    <mergeCell ref="C5:D5"/>
    <mergeCell ref="F5:G5"/>
    <mergeCell ref="C6:D6"/>
    <mergeCell ref="C7:D7"/>
    <mergeCell ref="F7:G7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Select Financial Results QTD</vt:lpstr>
      <vt:lpstr>Select Financial Results YTD</vt:lpstr>
      <vt:lpstr>SelectFinResults-NonGAAP YTD</vt:lpstr>
      <vt:lpstr>Income Statement</vt:lpstr>
      <vt:lpstr>Non GAAP Income Statement</vt:lpstr>
      <vt:lpstr>Adjusted EBITDA</vt:lpstr>
      <vt:lpstr>Combined 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Gross Rev by Asset Class QTD</vt:lpstr>
      <vt:lpstr>Gross Rev by Asset Class YTD</vt:lpstr>
      <vt:lpstr>Fees per Million QTD</vt:lpstr>
      <vt:lpstr>Average Daily Volume QTD</vt:lpstr>
      <vt:lpstr>Average Daily Volume YTD</vt:lpstr>
      <vt:lpstr>Fees per Million YTD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  <vt:lpstr>'Combined Adjusted EBITDA'!Print_Area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Celeste Scott</cp:lastModifiedBy>
  <dcterms:created xsi:type="dcterms:W3CDTF">2015-06-05T18:17:20Z</dcterms:created>
  <dcterms:modified xsi:type="dcterms:W3CDTF">2021-02-04T00:27:17Z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