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usotwfs01\acct\SEC Reporting\10-Ks and 10-Qs\2022\Q2'22\Support\Presentation Slides\IR Tables\"/>
    </mc:Choice>
  </mc:AlternateContent>
  <xr:revisionPtr revIDLastSave="0" documentId="13_ncr:1_{5D03C12D-76BA-4A5F-921E-FAB0DB42E041}" xr6:coauthVersionLast="36" xr6:coauthVersionMax="36" xr10:uidLastSave="{00000000-0000-0000-0000-000000000000}"/>
  <bookViews>
    <workbookView xWindow="0" yWindow="0" windowWidth="3240" windowHeight="6495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Statement'!$33:$33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Outstanding'!$14:$14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Statement'!$32:$32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Expenses'!#REF!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Expenses'!#REF!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EBITDA'!#REF!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EPS'!$14:$14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Statement'!$26:$26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Statement'!$30:$30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Statement'!$37:$37</definedName>
    <definedName name="_RIV37d900f60e6244c8a0fb2e81ea569e67" hidden="1">'Income Statement'!$28:$28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EBITDA'!$6:$6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EPS'!$21:$21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Statement'!$34:$34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Expenses'!#REF!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Outstanding'!$10:$10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EPS'!$15:$15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EBITDA'!$5:$5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EPS'!$19:$19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EPS'!$18:$18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Statement'!$25:$25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Outstanding'!$12:$12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Outstanding'!$5:$5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Statement'!$24:$24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Expenses'!#REF!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Statement'!$35:$35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Statement'!$36:$36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Statement'!$27:$27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Statement'!$29:$29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EPS'!$20:$20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Statement'!$38:$38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Outstanding'!$13:$13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EBITDA'!$7:$7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Statement'!$31:$31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Outstanding'!$6:$6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EPS'!$13:$13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Expenses'!$A$5:$G$14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EPS'!$A$5:$H$21</definedName>
    <definedName name="Ex_DilutedEPS_PostIPO" localSheetId="2">#REF!</definedName>
    <definedName name="Ex_DilutedEPS_PostIPO">'Wtd Avg Shares Outstanding'!$A$10:$H$12</definedName>
    <definedName name="Ex_DilutedEPS_PreIPO" localSheetId="2">#REF!</definedName>
    <definedName name="Ex_DilutedEPS_PreIPO">'Wtd Avg Shares Outstanding'!$A$5:$H$6</definedName>
    <definedName name="Ex_DilutedEPS2018" localSheetId="2">#REF!</definedName>
    <definedName name="Ex_DilutedEPS2018">'Wtd Avg Shares Outstanding'!$A$13:$H$14</definedName>
    <definedName name="Ex_DilutedEPSv2">#REF!</definedName>
    <definedName name="Ex_EBITDAMargin" localSheetId="2">#REF!</definedName>
    <definedName name="Ex_EBITDAMargin">'Adjusted EBITDA'!$A$5:$H$14</definedName>
    <definedName name="Ex_EPSTableGAAP" localSheetId="2">#REF!</definedName>
    <definedName name="Ex_EPSTableGAAP">'Basic &amp; Diluted EPS'!$A$4:$D$15</definedName>
    <definedName name="Ex_FreeCashFlows" localSheetId="2">#REF!</definedName>
    <definedName name="Ex_FreeCashFlows">'Free Cash Flows'!$A$6:$D$12</definedName>
    <definedName name="Ex_IncomeStatement">'Income Statement'!$A$6:$G$38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J21" i="72" l="1"/>
  <c r="D19" i="72" l="1"/>
  <c r="H39" i="81" l="1"/>
  <c r="F39" i="81"/>
  <c r="H28" i="81"/>
  <c r="F28" i="81"/>
  <c r="H27" i="81"/>
  <c r="F27" i="81"/>
  <c r="H26" i="81"/>
  <c r="F26" i="81"/>
  <c r="H23" i="81"/>
  <c r="F23" i="81"/>
  <c r="H20" i="81"/>
  <c r="F20" i="81"/>
  <c r="H17" i="81"/>
  <c r="F17" i="81"/>
  <c r="H14" i="81"/>
  <c r="F14" i="81"/>
  <c r="H11" i="81"/>
  <c r="F11" i="81"/>
  <c r="F29" i="81" l="1"/>
  <c r="H29" i="81"/>
  <c r="H40" i="81" s="1"/>
  <c r="H42" i="81" s="1"/>
  <c r="H44" i="81" s="1"/>
  <c r="F40" i="81" l="1"/>
  <c r="F51" i="81" s="1"/>
  <c r="F42" i="81"/>
  <c r="F53" i="81" s="1"/>
  <c r="F52" i="81"/>
  <c r="F44" i="81" l="1"/>
  <c r="F54" i="81" s="1"/>
  <c r="J22" i="59"/>
  <c r="M23" i="59" l="1"/>
  <c r="M22" i="59"/>
  <c r="G23" i="59"/>
  <c r="G22" i="59"/>
  <c r="M21" i="72"/>
  <c r="M19" i="72"/>
  <c r="M22" i="72" s="1"/>
  <c r="J19" i="72"/>
  <c r="J22" i="72" s="1"/>
  <c r="M12" i="72"/>
  <c r="J12" i="72"/>
  <c r="M13" i="62"/>
  <c r="J13" i="62"/>
  <c r="M13" i="71"/>
  <c r="J13" i="71"/>
  <c r="M20" i="61"/>
  <c r="M18" i="61"/>
  <c r="J11" i="61"/>
  <c r="J18" i="61" s="1"/>
  <c r="J20" i="61" s="1"/>
  <c r="N16" i="60"/>
  <c r="N19" i="60" s="1"/>
  <c r="K16" i="60"/>
  <c r="K19" i="60" s="1"/>
  <c r="M25" i="59"/>
  <c r="M27" i="59" s="1"/>
  <c r="M29" i="59" s="1"/>
  <c r="M13" i="59"/>
  <c r="J13" i="59"/>
  <c r="J23" i="59" l="1"/>
  <c r="J25" i="59" s="1"/>
  <c r="J27" i="59" s="1"/>
  <c r="J29" i="59" s="1"/>
  <c r="G12" i="72"/>
  <c r="D12" i="72"/>
  <c r="I19" i="58"/>
  <c r="I8" i="58"/>
  <c r="D13" i="69"/>
  <c r="D13" i="71"/>
  <c r="G13" i="71"/>
  <c r="B11" i="81"/>
  <c r="B14" i="81"/>
  <c r="B17" i="81"/>
  <c r="B20" i="81"/>
  <c r="B23" i="81"/>
  <c r="B26" i="81"/>
  <c r="B27" i="81"/>
  <c r="B28" i="81"/>
  <c r="A3" i="73"/>
  <c r="A3" i="64"/>
  <c r="A3" i="68"/>
  <c r="A3" i="72"/>
  <c r="A3" i="69"/>
  <c r="A3" i="62"/>
  <c r="A3" i="71"/>
  <c r="A3" i="61"/>
  <c r="A3" i="60"/>
  <c r="A3" i="81"/>
  <c r="A3" i="59"/>
  <c r="D39" i="81"/>
  <c r="D26" i="81"/>
  <c r="D23" i="81"/>
  <c r="D20" i="81"/>
  <c r="D17" i="81"/>
  <c r="D14" i="81"/>
  <c r="D11" i="81"/>
  <c r="D28" i="81"/>
  <c r="D27" i="81"/>
  <c r="D29" i="81" s="1"/>
  <c r="D13" i="59"/>
  <c r="D22" i="59"/>
  <c r="G13" i="59"/>
  <c r="G25" i="59"/>
  <c r="G27" i="59" s="1"/>
  <c r="G29" i="59" s="1"/>
  <c r="G21" i="72"/>
  <c r="D21" i="72"/>
  <c r="G16" i="60"/>
  <c r="G19" i="60" s="1"/>
  <c r="D16" i="60"/>
  <c r="D19" i="60" s="1"/>
  <c r="B39" i="81"/>
  <c r="W10" i="68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S16" i="68" s="1"/>
  <c r="S10" i="68"/>
  <c r="P15" i="68"/>
  <c r="P14" i="68"/>
  <c r="P13" i="68"/>
  <c r="P16" i="68" s="1"/>
  <c r="P12" i="68"/>
  <c r="P11" i="68"/>
  <c r="P10" i="68"/>
  <c r="G19" i="72"/>
  <c r="G22" i="72" s="1"/>
  <c r="D22" i="72"/>
  <c r="M16" i="68"/>
  <c r="J16" i="68"/>
  <c r="G16" i="68"/>
  <c r="W16" i="68" s="1"/>
  <c r="D16" i="68"/>
  <c r="G13" i="62"/>
  <c r="D13" i="62"/>
  <c r="G18" i="61"/>
  <c r="G20" i="61" s="1"/>
  <c r="D11" i="61"/>
  <c r="I16" i="58"/>
  <c r="D18" i="61"/>
  <c r="D20" i="61" s="1"/>
  <c r="U16" i="68"/>
  <c r="I24" i="58"/>
  <c r="I23" i="58"/>
  <c r="I15" i="58"/>
  <c r="I14" i="58"/>
  <c r="I13" i="58"/>
  <c r="I12" i="58"/>
  <c r="I11" i="58"/>
  <c r="I10" i="58"/>
  <c r="I9" i="58"/>
  <c r="I21" i="58"/>
  <c r="I17" i="58"/>
  <c r="D40" i="81" l="1"/>
  <c r="D42" i="81" s="1"/>
  <c r="D23" i="59"/>
  <c r="D25" i="59" s="1"/>
  <c r="D27" i="59" s="1"/>
  <c r="D29" i="59" s="1"/>
  <c r="B29" i="81"/>
  <c r="B40" i="81" s="1"/>
  <c r="B42" i="81" s="1"/>
  <c r="D44" i="81" l="1"/>
  <c r="B52" i="81"/>
  <c r="B51" i="81"/>
  <c r="B53" i="81"/>
  <c r="B44" i="81"/>
  <c r="B54" i="81" s="1"/>
</calcChain>
</file>

<file path=xl/sharedStrings.xml><?xml version="1.0" encoding="utf-8"?>
<sst xmlns="http://schemas.openxmlformats.org/spreadsheetml/2006/main" count="676" uniqueCount="189">
  <si>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</si>
  <si>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</si>
  <si>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</si>
  <si>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</si>
  <si>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</si>
  <si>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</si>
  <si>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</si>
  <si>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</si>
  <si>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</si>
  <si>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</si>
  <si>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</si>
  <si>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</si>
  <si>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</si>
  <si>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</si>
  <si>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</si>
  <si>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</si>
  <si>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</si>
  <si>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</si>
  <si>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</si>
  <si>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</si>
  <si>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</si>
  <si>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</si>
  <si>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</si>
  <si>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</si>
  <si>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</si>
  <si>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</si>
  <si>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</si>
  <si>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</si>
  <si>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</si>
  <si>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</si>
  <si>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</si>
  <si>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</si>
  <si>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</si>
  <si>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</si>
  <si>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</si>
  <si>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</si>
  <si>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</si>
  <si>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</si>
  <si>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</si>
  <si>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</si>
  <si>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</si>
  <si>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</si>
  <si>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</si>
  <si>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</si>
  <si>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</si>
  <si>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</si>
  <si>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</si>
  <si>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</si>
  <si>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</si>
  <si>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</si>
  <si>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</si>
  <si>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</si>
  <si>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</si>
  <si>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</si>
  <si>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</si>
  <si>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</si>
  <si>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</si>
  <si>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</si>
  <si>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</si>
  <si>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</si>
  <si>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</si>
  <si>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</si>
  <si>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</si>
  <si>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</si>
  <si>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</si>
  <si>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</si>
  <si>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</si>
  <si>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</si>
  <si>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</si>
  <si>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</si>
  <si>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</si>
  <si>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</si>
  <si>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</si>
  <si>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</si>
  <si>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</si>
  <si>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</si>
  <si>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</si>
  <si>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</si>
  <si>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</si>
  <si>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</si>
  <si>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</si>
  <si>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</si>
  <si>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</si>
  <si>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</si>
  <si>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</si>
  <si>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</si>
  <si>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</si>
  <si>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</si>
  <si>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</si>
  <si>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</si>
  <si>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</si>
  <si>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</si>
  <si>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</si>
  <si>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</si>
  <si>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</si>
  <si>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</si>
  <si>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</si>
  <si>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</si>
  <si>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</si>
  <si>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</si>
  <si>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</si>
  <si>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</si>
  <si>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</si>
  <si>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</si>
  <si>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</si>
  <si>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</si>
  <si>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</si>
  <si>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</si>
  <si>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</si>
  <si>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</si>
  <si>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</si>
  <si>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</si>
  <si>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</si>
  <si>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</si>
  <si>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</si>
  <si>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</si>
  <si>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</si>
  <si>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</si>
  <si>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</si>
  <si>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</si>
  <si>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</si>
  <si>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</si>
  <si>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</si>
  <si>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</si>
  <si>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</si>
  <si>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</si>
  <si>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</si>
  <si>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</si>
  <si>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</si>
  <si>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</si>
  <si>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</si>
  <si>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</si>
  <si>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</si>
  <si>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</si>
  <si>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</si>
  <si>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</si>
  <si>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</si>
  <si>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</si>
  <si>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</si>
  <si>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</si>
  <si>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</si>
  <si>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</si>
  <si>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</si>
  <si>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</si>
  <si>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</si>
  <si>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</si>
  <si>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Cash Credit</t>
  </si>
  <si>
    <t>Other Rates Derivatives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</si>
  <si>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</si>
  <si>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</si>
  <si>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</si>
  <si>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</si>
  <si>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</si>
  <si>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</si>
  <si>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</si>
  <si>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</si>
  <si>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</si>
  <si>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</si>
  <si>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</si>
  <si>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</si>
  <si>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</si>
  <si>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>Reconciliation of Diluted Weighted Average Shares Outstanding to</t>
  </si>
  <si>
    <t>Reconciliation of Cash Flows from Operating Activities to</t>
  </si>
  <si>
    <t>Less: Distributed and undistributed earnings allocated to unvested RSUs and unsettled vested PRSUs</t>
  </si>
  <si>
    <t>Net income attributable to outstanding shares of Class A and Class B common stock - Basic and Diluted</t>
  </si>
  <si>
    <t xml:space="preserve">Three Months Ended </t>
  </si>
  <si>
    <t>U.S. High Grade - Fully Electronic</t>
  </si>
  <si>
    <t>U.S. High Grade - Electronically Processed</t>
  </si>
  <si>
    <t>U.S. High Yield - Fully Electronic</t>
  </si>
  <si>
    <t>U.S. High Yield - Electronically Processed</t>
  </si>
  <si>
    <t>Product</t>
  </si>
  <si>
    <t>European ETFs</t>
  </si>
  <si>
    <t>Convertibles/Swaps/Options</t>
  </si>
  <si>
    <t>(dollars in thousands, except share and per share amounts)</t>
  </si>
  <si>
    <t>Weighted average of other participating securities</t>
  </si>
  <si>
    <t>Dilutive effect of PRSUs</t>
  </si>
  <si>
    <t>June 30, 2022</t>
  </si>
  <si>
    <t xml:space="preserve">Six Months Ended June 30, </t>
  </si>
  <si>
    <t xml:space="preserve">Three Months Ended June 30, </t>
  </si>
  <si>
    <t>Six Months Ended June 30,</t>
  </si>
  <si>
    <t xml:space="preserve"> Three Months Ended June 30,</t>
  </si>
  <si>
    <t>Three Months Ended June 30,</t>
  </si>
  <si>
    <t>Trailing Twelve Months Ended June 30, 2022</t>
  </si>
  <si>
    <t>June 30, 2022</t>
  </si>
  <si>
    <t>June 30, 2021</t>
  </si>
  <si>
    <t>2022 Q2</t>
  </si>
  <si>
    <t>2021 Q2</t>
  </si>
  <si>
    <t>Reconciliation of Diluted Weighted Average Shares Outstanding to Adjusted Diluted Weighted Average Shares Outstanding and Adjusted Diluted EPS</t>
  </si>
  <si>
    <t>Adjusted Diluted Weighted Average Shares Outstanding and Adjusted Diluted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</si>
</sst>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6" fillId="0" borderId="0" xfId="0" applyFont="1" applyAlignment="1"/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53" fillId="0" borderId="0" xfId="0" applyNumberFormat="1" applyFont="1" applyAlignment="1"/>
    <xf numFmtId="167" fontId="88" fillId="0" borderId="0" xfId="0" applyNumberFormat="1" applyFont="1"/>
    <xf numFmtId="10" fontId="88" fillId="0" borderId="0" xfId="1" applyNumberFormat="1" applyFont="1"/>
    <xf numFmtId="165" fontId="60" fillId="0" borderId="45" xfId="0" applyNumberFormat="1" applyFont="1" applyFill="1" applyBorder="1" applyAlignment="1">
      <alignment horizontal="right"/>
    </xf>
    <xf numFmtId="41" fontId="84" fillId="0" borderId="0" xfId="0" applyNumberFormat="1" applyFont="1" applyFill="1" applyBorder="1"/>
    <xf numFmtId="41" fontId="84" fillId="0" borderId="46" xfId="0" applyNumberFormat="1" applyFont="1" applyFill="1" applyBorder="1"/>
    <xf numFmtId="0" fontId="53" fillId="0" borderId="45" xfId="0" applyNumberFormat="1" applyFont="1" applyFill="1" applyBorder="1" applyAlignment="1">
      <alignment horizontal="left"/>
    </xf>
    <xf numFmtId="167" fontId="53" fillId="0" borderId="45" xfId="4" applyNumberFormat="1" applyFont="1" applyFill="1" applyBorder="1" applyAlignment="1">
      <alignment horizontal="right"/>
    </xf>
    <xf numFmtId="0" fontId="52" fillId="0" borderId="42" xfId="0" applyFont="1" applyFill="1" applyBorder="1" applyAlignment="1">
      <alignment horizontal="left" wrapText="1"/>
    </xf>
    <xf numFmtId="0" fontId="53" fillId="0" borderId="42" xfId="0" applyNumberFormat="1" applyFont="1" applyFill="1" applyBorder="1" applyAlignment="1">
      <alignment horizontal="center"/>
    </xf>
    <xf numFmtId="164" fontId="53" fillId="0" borderId="42" xfId="0" applyNumberFormat="1" applyFont="1" applyFill="1" applyBorder="1" applyAlignment="1">
      <alignment horizontal="right"/>
    </xf>
    <xf numFmtId="0" fontId="53" fillId="0" borderId="45" xfId="0" applyNumberFormat="1" applyFont="1" applyFill="1" applyBorder="1" applyAlignment="1">
      <alignment horizontal="center"/>
    </xf>
    <xf numFmtId="164" fontId="53" fillId="0" borderId="45" xfId="0" applyNumberFormat="1" applyFont="1" applyFill="1" applyBorder="1" applyAlignment="1">
      <alignment horizontal="right"/>
    </xf>
    <xf numFmtId="0" fontId="80" fillId="0" borderId="0" xfId="0" applyNumberFormat="1" applyFont="1" applyFill="1" applyBorder="1" applyAlignment="1">
      <alignment wrapText="1"/>
    </xf>
    <xf numFmtId="166" fontId="53" fillId="0" borderId="0" xfId="0" applyNumberFormat="1" applyFont="1" applyFill="1" applyBorder="1" applyAlignment="1">
      <alignment horizontal="right"/>
    </xf>
    <xf numFmtId="167" fontId="84" fillId="0" borderId="46" xfId="4" applyNumberFormat="1" applyFont="1" applyBorder="1"/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167" fontId="12" fillId="0" borderId="3" xfId="4" quotePrefix="1" applyNumberFormat="1" applyFont="1" applyFill="1" applyBorder="1" applyAlignment="1">
      <alignment horizontal="right"/>
    </xf>
    <xf numFmtId="167" fontId="12" fillId="0" borderId="22" xfId="4" quotePrefix="1" applyNumberFormat="1" applyFont="1" applyFill="1" applyBorder="1" applyAlignment="1">
      <alignment horizontal="right"/>
    </xf>
    <xf numFmtId="0" fontId="52" fillId="0" borderId="1" xfId="0" applyNumberFormat="1" applyFont="1" applyFill="1" applyBorder="1" applyAlignment="1">
      <alignment horizontal="center"/>
    </xf>
    <xf numFmtId="0" fontId="52" fillId="0" borderId="4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43" xfId="0" quotePrefix="1" applyFont="1" applyBorder="1" applyAlignment="1">
      <alignment horizontal="center"/>
    </xf>
    <xf numFmtId="0" fontId="12" fillId="0" borderId="44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  <xf numFmtId="15" fontId="60" fillId="0" borderId="0" xfId="0" quotePrefix="1" applyNumberFormat="1" applyFont="1" applyFill="1" applyAlignment="1"/>
    <xf numFmtId="0" fontId="53" fillId="0" borderId="42" xfId="0" applyFont="1" applyFill="1" applyBorder="1" applyAlignment="1">
      <alignment horizontal="left" wrapText="1"/>
    </xf>
    <xf numFmtId="0" fontId="52" fillId="0" borderId="41" xfId="0" applyFont="1" applyFill="1" applyBorder="1" applyAlignment="1">
      <alignment horizontal="left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30"/>
  <sheetViews>
    <sheetView tabSelected="1" zoomScale="130" zoomScaleNormal="130" workbookViewId="0"/>
  </sheetViews>
  <sheetFormatPr defaultRowHeight="9"/>
  <cols>
    <col min="1" max="1" width="29" style="6" customWidth="1"/>
    <col min="2" max="2" width="2.140625" style="3" customWidth="1"/>
    <col min="3" max="3" width="1.7109375" style="3" customWidth="1"/>
    <col min="4" max="4" width="10.7109375" style="6" customWidth="1"/>
    <col min="5" max="5" width="2.140625" style="3" customWidth="1"/>
    <col min="6" max="6" width="1.7109375" style="57" customWidth="1"/>
    <col min="7" max="7" width="10.7109375" style="6" customWidth="1"/>
    <col min="8" max="8" width="2.140625" style="3" customWidth="1"/>
    <col min="9" max="9" width="10.7109375" style="58" customWidth="1"/>
    <col min="10" max="10" width="2.7109375" style="3" customWidth="1"/>
    <col min="11" max="11" width="10.7109375" style="58" customWidth="1"/>
    <col min="12" max="12" width="2.7109375" style="3" customWidth="1"/>
    <col min="13" max="16384" width="9.140625" style="6"/>
  </cols>
  <sheetData>
    <row r="1" spans="1:13" ht="12.75">
      <c r="A1" s="42" t="s">
        <v>89</v>
      </c>
      <c r="K1" s="261"/>
    </row>
    <row r="2" spans="1:13" ht="12.75" customHeight="1">
      <c r="A2" s="42" t="s">
        <v>97</v>
      </c>
      <c r="K2" s="261"/>
    </row>
    <row r="3" spans="1:13" s="20" customFormat="1" ht="12">
      <c r="A3" s="244" t="s">
        <v>176</v>
      </c>
      <c r="B3" s="21" t="s">
        <v>0</v>
      </c>
      <c r="C3" s="3"/>
      <c r="D3" s="83"/>
      <c r="E3" s="83"/>
      <c r="F3" s="83"/>
      <c r="G3" s="83"/>
      <c r="H3" s="83"/>
      <c r="I3" s="83"/>
      <c r="J3" s="83"/>
      <c r="K3" s="261"/>
      <c r="L3" s="21" t="s">
        <v>3</v>
      </c>
    </row>
    <row r="4" spans="1:13" s="20" customFormat="1" ht="9" customHeight="1">
      <c r="B4" s="21"/>
      <c r="C4" s="3"/>
      <c r="D4" s="59"/>
      <c r="E4" s="10"/>
      <c r="F4" s="57"/>
      <c r="G4" s="59"/>
      <c r="H4" s="21"/>
      <c r="J4" s="21"/>
      <c r="K4" s="23"/>
      <c r="L4" s="21"/>
    </row>
    <row r="5" spans="1:13" s="20" customFormat="1">
      <c r="A5" s="289" t="s">
        <v>156</v>
      </c>
      <c r="B5" s="21"/>
      <c r="C5" s="3"/>
      <c r="D5" s="59"/>
      <c r="E5" s="10"/>
      <c r="F5" s="57"/>
      <c r="G5" s="59"/>
      <c r="H5" s="21"/>
      <c r="J5" s="21"/>
      <c r="K5" s="23" t="s">
        <v>62</v>
      </c>
      <c r="L5" s="21"/>
    </row>
    <row r="6" spans="1:13" s="20" customFormat="1">
      <c r="A6" s="22"/>
      <c r="B6" s="21"/>
      <c r="C6" s="271" t="s">
        <v>178</v>
      </c>
      <c r="D6" s="271"/>
      <c r="E6" s="271"/>
      <c r="F6" s="271"/>
      <c r="G6" s="271"/>
      <c r="H6" s="21"/>
      <c r="I6" s="23"/>
      <c r="J6" s="21"/>
      <c r="K6" s="23" t="s">
        <v>63</v>
      </c>
      <c r="L6" s="21" t="s">
        <v>3</v>
      </c>
      <c r="M6" s="27"/>
    </row>
    <row r="7" spans="1:13" s="20" customFormat="1">
      <c r="B7" s="21"/>
      <c r="C7" s="269">
        <v>2022</v>
      </c>
      <c r="D7" s="269"/>
      <c r="E7" s="10"/>
      <c r="F7" s="270">
        <v>2021</v>
      </c>
      <c r="G7" s="270"/>
      <c r="H7" s="21"/>
      <c r="I7" s="55" t="s">
        <v>25</v>
      </c>
      <c r="J7" s="21"/>
      <c r="K7" s="55" t="s">
        <v>152</v>
      </c>
      <c r="L7" s="21" t="s">
        <v>3</v>
      </c>
    </row>
    <row r="8" spans="1:13" s="27" customFormat="1">
      <c r="A8" s="290" t="s">
        <v>135</v>
      </c>
      <c r="B8" s="2"/>
      <c r="C8" s="2" t="s">
        <v>2</v>
      </c>
      <c r="D8" s="26">
        <v>297138</v>
      </c>
      <c r="E8" s="184"/>
      <c r="F8" s="4" t="s">
        <v>2</v>
      </c>
      <c r="G8" s="26">
        <v>260840</v>
      </c>
      <c r="H8" s="185"/>
      <c r="I8" s="75">
        <f>((D8-G8)/G8)*100</f>
        <v>13.915810458518632</v>
      </c>
      <c r="J8" s="2" t="s">
        <v>26</v>
      </c>
      <c r="K8" s="75">
        <v>17.8</v>
      </c>
      <c r="L8" s="2" t="s">
        <v>21</v>
      </c>
      <c r="M8" s="186"/>
    </row>
    <row r="9" spans="1:13" s="27" customFormat="1">
      <c r="A9" s="76" t="s">
        <v>27</v>
      </c>
      <c r="B9" s="2"/>
      <c r="C9" s="2" t="s">
        <v>2</v>
      </c>
      <c r="D9" s="26">
        <v>151586</v>
      </c>
      <c r="E9" s="184"/>
      <c r="F9" s="4" t="s">
        <v>2</v>
      </c>
      <c r="G9" s="26">
        <v>134003</v>
      </c>
      <c r="H9" s="185"/>
      <c r="I9" s="75">
        <f t="shared" ref="I9:I16" si="0">((D9-G9)/G9)*100</f>
        <v>13.121348029521727</v>
      </c>
      <c r="J9" s="2" t="s">
        <v>26</v>
      </c>
      <c r="K9" s="75">
        <v>17.600000000000001</v>
      </c>
      <c r="L9" s="2" t="s">
        <v>21</v>
      </c>
      <c r="M9" s="186"/>
    </row>
    <row r="10" spans="1:13" s="27" customFormat="1">
      <c r="A10" s="76" t="s">
        <v>28</v>
      </c>
      <c r="B10" s="2"/>
      <c r="C10" s="2" t="s">
        <v>2</v>
      </c>
      <c r="D10" s="26">
        <v>83991</v>
      </c>
      <c r="E10" s="184"/>
      <c r="F10" s="4" t="s">
        <v>2</v>
      </c>
      <c r="G10" s="26">
        <v>72212</v>
      </c>
      <c r="H10" s="185"/>
      <c r="I10" s="75">
        <f t="shared" si="0"/>
        <v>16.311693347366088</v>
      </c>
      <c r="J10" s="2" t="s">
        <v>26</v>
      </c>
      <c r="K10" s="75">
        <v>19.399999999999999</v>
      </c>
      <c r="L10" s="2" t="s">
        <v>21</v>
      </c>
      <c r="M10" s="186"/>
    </row>
    <row r="11" spans="1:13" s="27" customFormat="1">
      <c r="A11" s="76" t="s">
        <v>29</v>
      </c>
      <c r="B11" s="2"/>
      <c r="C11" s="2" t="s">
        <v>2</v>
      </c>
      <c r="D11" s="26">
        <v>22659</v>
      </c>
      <c r="E11" s="184"/>
      <c r="F11" s="4" t="s">
        <v>2</v>
      </c>
      <c r="G11" s="26">
        <v>17397</v>
      </c>
      <c r="H11" s="185"/>
      <c r="I11" s="75">
        <f t="shared" si="0"/>
        <v>30.246594240386273</v>
      </c>
      <c r="J11" s="2" t="s">
        <v>26</v>
      </c>
      <c r="K11" s="75">
        <v>37.6</v>
      </c>
      <c r="L11" s="2" t="s">
        <v>21</v>
      </c>
      <c r="M11" s="186"/>
    </row>
    <row r="12" spans="1:13" s="27" customFormat="1">
      <c r="A12" s="76" t="s">
        <v>30</v>
      </c>
      <c r="B12" s="2"/>
      <c r="C12" s="2" t="s">
        <v>2</v>
      </c>
      <c r="D12" s="26">
        <v>12166</v>
      </c>
      <c r="E12" s="184"/>
      <c r="F12" s="4" t="s">
        <v>2</v>
      </c>
      <c r="G12" s="26">
        <v>11340</v>
      </c>
      <c r="H12" s="185"/>
      <c r="I12" s="75">
        <f t="shared" si="0"/>
        <v>7.2839506172839501</v>
      </c>
      <c r="J12" s="2" t="s">
        <v>26</v>
      </c>
      <c r="K12" s="75">
        <v>10.5</v>
      </c>
      <c r="L12" s="2" t="s">
        <v>21</v>
      </c>
      <c r="M12" s="186"/>
    </row>
    <row r="13" spans="1:13" s="27" customFormat="1">
      <c r="A13" s="76" t="s">
        <v>22</v>
      </c>
      <c r="B13" s="2"/>
      <c r="C13" s="2" t="s">
        <v>2</v>
      </c>
      <c r="D13" s="26">
        <v>21030</v>
      </c>
      <c r="E13" s="184"/>
      <c r="F13" s="4" t="s">
        <v>2</v>
      </c>
      <c r="G13" s="26">
        <v>20007</v>
      </c>
      <c r="H13" s="185"/>
      <c r="I13" s="75">
        <f t="shared" si="0"/>
        <v>5.1132103763682712</v>
      </c>
      <c r="J13" s="2" t="s">
        <v>26</v>
      </c>
      <c r="K13" s="75">
        <v>7</v>
      </c>
      <c r="L13" s="2" t="s">
        <v>21</v>
      </c>
      <c r="M13" s="186"/>
    </row>
    <row r="14" spans="1:13" s="27" customFormat="1">
      <c r="A14" s="76" t="s">
        <v>6</v>
      </c>
      <c r="B14" s="2"/>
      <c r="C14" s="2" t="s">
        <v>2</v>
      </c>
      <c r="D14" s="26">
        <v>5706</v>
      </c>
      <c r="E14" s="184"/>
      <c r="F14" s="4" t="s">
        <v>2</v>
      </c>
      <c r="G14" s="26">
        <v>5881</v>
      </c>
      <c r="H14" s="185"/>
      <c r="I14" s="75">
        <f t="shared" si="0"/>
        <v>-2.9756844074137052</v>
      </c>
      <c r="J14" s="2" t="s">
        <v>26</v>
      </c>
      <c r="K14" s="75">
        <v>-2.9</v>
      </c>
      <c r="L14" s="2" t="s">
        <v>21</v>
      </c>
      <c r="M14" s="186"/>
    </row>
    <row r="15" spans="1:13" s="27" customFormat="1">
      <c r="A15" s="66" t="s">
        <v>15</v>
      </c>
      <c r="B15" s="2"/>
      <c r="C15" s="2" t="s">
        <v>2</v>
      </c>
      <c r="D15" s="26">
        <v>81600</v>
      </c>
      <c r="E15" s="184"/>
      <c r="F15" s="4" t="s">
        <v>2</v>
      </c>
      <c r="G15" s="77">
        <v>66233</v>
      </c>
      <c r="H15" s="185"/>
      <c r="I15" s="75">
        <f t="shared" si="0"/>
        <v>23.201425271390395</v>
      </c>
      <c r="J15" s="2" t="s">
        <v>26</v>
      </c>
      <c r="K15" s="75"/>
      <c r="L15" s="2"/>
    </row>
    <row r="16" spans="1:13" s="27" customFormat="1" ht="9" customHeight="1">
      <c r="A16" s="66" t="s">
        <v>45</v>
      </c>
      <c r="B16" s="2"/>
      <c r="C16" s="2" t="s">
        <v>2</v>
      </c>
      <c r="D16" s="26">
        <v>68344</v>
      </c>
      <c r="E16" s="184"/>
      <c r="F16" s="4" t="s">
        <v>2</v>
      </c>
      <c r="G16" s="26">
        <v>55316</v>
      </c>
      <c r="H16" s="185"/>
      <c r="I16" s="75">
        <f t="shared" si="0"/>
        <v>23.551956034420421</v>
      </c>
      <c r="J16" s="2" t="s">
        <v>26</v>
      </c>
      <c r="K16" s="75"/>
      <c r="L16" s="2"/>
    </row>
    <row r="17" spans="1:13" s="27" customFormat="1">
      <c r="A17" s="66" t="s">
        <v>150</v>
      </c>
      <c r="B17" s="2"/>
      <c r="C17" s="2" t="s">
        <v>2</v>
      </c>
      <c r="D17" s="78">
        <v>0.33</v>
      </c>
      <c r="E17" s="184"/>
      <c r="F17" s="4" t="s">
        <v>2</v>
      </c>
      <c r="G17" s="78">
        <v>0.27</v>
      </c>
      <c r="H17" s="80"/>
      <c r="I17" s="75">
        <f>((D17-G17)/G17)*100</f>
        <v>22.222222222222221</v>
      </c>
      <c r="J17" s="2" t="s">
        <v>26</v>
      </c>
      <c r="K17" s="75"/>
      <c r="L17" s="2"/>
    </row>
    <row r="18" spans="1:13" s="25" customFormat="1" ht="13.5" customHeight="1">
      <c r="A18" s="66" t="s">
        <v>64</v>
      </c>
      <c r="B18" s="2"/>
      <c r="C18" s="2"/>
      <c r="D18" s="78"/>
      <c r="E18" s="4"/>
      <c r="F18" s="4"/>
      <c r="G18" s="78"/>
      <c r="H18" s="2"/>
      <c r="I18" s="75"/>
      <c r="J18" s="2"/>
      <c r="K18" s="75"/>
      <c r="L18" s="2"/>
      <c r="M18" s="27"/>
    </row>
    <row r="19" spans="1:13" s="25" customFormat="1">
      <c r="A19" s="76" t="s">
        <v>36</v>
      </c>
      <c r="B19" s="2"/>
      <c r="C19" s="2" t="s">
        <v>2</v>
      </c>
      <c r="D19" s="26">
        <v>155621</v>
      </c>
      <c r="E19" s="184"/>
      <c r="F19" s="4" t="s">
        <v>2</v>
      </c>
      <c r="G19" s="26">
        <v>131898</v>
      </c>
      <c r="H19" s="2" t="s">
        <v>3</v>
      </c>
      <c r="I19" s="75">
        <f>((D19-G19)/G19)*100</f>
        <v>17.985867867594656</v>
      </c>
      <c r="J19" s="2" t="s">
        <v>26</v>
      </c>
      <c r="K19" s="75">
        <v>22.9</v>
      </c>
      <c r="L19" s="2" t="s">
        <v>21</v>
      </c>
    </row>
    <row r="20" spans="1:13" s="25" customFormat="1">
      <c r="A20" s="76" t="s">
        <v>118</v>
      </c>
      <c r="B20" s="2"/>
      <c r="C20" s="2" t="s">
        <v>3</v>
      </c>
      <c r="D20" s="75">
        <v>52.4</v>
      </c>
      <c r="E20" s="2" t="s">
        <v>26</v>
      </c>
      <c r="F20" s="4" t="s">
        <v>3</v>
      </c>
      <c r="G20" s="81">
        <v>50.6</v>
      </c>
      <c r="H20" s="2" t="s">
        <v>26</v>
      </c>
      <c r="I20" s="142">
        <v>181</v>
      </c>
      <c r="J20" s="2" t="s">
        <v>65</v>
      </c>
      <c r="K20" s="142">
        <v>220</v>
      </c>
      <c r="L20" s="2" t="s">
        <v>65</v>
      </c>
      <c r="M20" s="27"/>
    </row>
    <row r="21" spans="1:13" s="27" customFormat="1">
      <c r="A21" s="76" t="s">
        <v>149</v>
      </c>
      <c r="B21" s="2"/>
      <c r="C21" s="2" t="s">
        <v>2</v>
      </c>
      <c r="D21" s="26">
        <v>142612</v>
      </c>
      <c r="E21" s="184"/>
      <c r="F21" s="4" t="s">
        <v>2</v>
      </c>
      <c r="G21" s="26">
        <v>120271</v>
      </c>
      <c r="H21" s="2"/>
      <c r="I21" s="75">
        <f>((D21-G21)/G21)*100</f>
        <v>18.575550215762735</v>
      </c>
      <c r="J21" s="2" t="s">
        <v>26</v>
      </c>
      <c r="K21" s="75">
        <v>23.9</v>
      </c>
      <c r="L21" s="2" t="s">
        <v>21</v>
      </c>
    </row>
    <row r="22" spans="1:13" s="27" customFormat="1">
      <c r="A22" s="76" t="s">
        <v>119</v>
      </c>
      <c r="B22" s="2"/>
      <c r="C22" s="2"/>
      <c r="D22" s="75">
        <v>48</v>
      </c>
      <c r="E22" s="2" t="s">
        <v>26</v>
      </c>
      <c r="F22" s="4"/>
      <c r="G22" s="34">
        <v>46.1</v>
      </c>
      <c r="H22" s="2" t="s">
        <v>26</v>
      </c>
      <c r="I22" s="142">
        <v>189</v>
      </c>
      <c r="J22" s="2" t="s">
        <v>65</v>
      </c>
      <c r="K22" s="142">
        <v>238</v>
      </c>
      <c r="L22" s="2" t="s">
        <v>65</v>
      </c>
    </row>
    <row r="23" spans="1:13" s="27" customFormat="1">
      <c r="A23" s="76" t="s">
        <v>38</v>
      </c>
      <c r="B23" s="2"/>
      <c r="C23" s="2" t="s">
        <v>2</v>
      </c>
      <c r="D23" s="26">
        <v>111659</v>
      </c>
      <c r="E23" s="184"/>
      <c r="F23" s="4" t="s">
        <v>2</v>
      </c>
      <c r="G23" s="26">
        <v>93558</v>
      </c>
      <c r="H23" s="2" t="s">
        <v>3</v>
      </c>
      <c r="I23" s="75">
        <f>((D23-G23)/G23)*100</f>
        <v>19.347356719895682</v>
      </c>
      <c r="J23" s="2" t="s">
        <v>26</v>
      </c>
      <c r="K23" s="75">
        <v>24.7</v>
      </c>
      <c r="L23" s="2" t="s">
        <v>21</v>
      </c>
    </row>
    <row r="24" spans="1:13" s="25" customFormat="1">
      <c r="A24" s="76" t="s">
        <v>39</v>
      </c>
      <c r="B24" s="2"/>
      <c r="C24" s="2" t="s">
        <v>2</v>
      </c>
      <c r="D24" s="78">
        <v>0.47</v>
      </c>
      <c r="E24" s="79"/>
      <c r="F24" s="4" t="s">
        <v>2</v>
      </c>
      <c r="G24" s="78">
        <v>0.39</v>
      </c>
      <c r="H24" s="80"/>
      <c r="I24" s="75">
        <f>((D24-G24)/G24)*100</f>
        <v>20.5128205128205</v>
      </c>
      <c r="J24" s="2" t="s">
        <v>26</v>
      </c>
      <c r="K24" s="75">
        <v>25.6</v>
      </c>
      <c r="L24" s="2" t="s">
        <v>21</v>
      </c>
    </row>
    <row r="25" spans="1:13">
      <c r="D25" s="7"/>
      <c r="E25" s="2"/>
      <c r="F25" s="4"/>
      <c r="G25" s="7"/>
      <c r="H25" s="2"/>
      <c r="I25" s="82"/>
      <c r="K25" s="82"/>
    </row>
    <row r="26" spans="1:13">
      <c r="D26" s="7"/>
      <c r="E26" s="2"/>
      <c r="F26" s="4"/>
      <c r="G26" s="7"/>
      <c r="H26" s="2"/>
      <c r="I26" s="82"/>
    </row>
    <row r="27" spans="1:13">
      <c r="F27" s="4"/>
    </row>
    <row r="28" spans="1:13">
      <c r="F28" s="4"/>
    </row>
    <row r="29" spans="1:13">
      <c r="F29" s="4"/>
    </row>
    <row r="30" spans="1:13">
      <c r="F30" s="4"/>
    </row>
  </sheetData>
  <mergeCells count="3">
    <mergeCell ref="C7:D7"/>
    <mergeCell ref="F7:G7"/>
    <mergeCell ref="C6:G6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RowHeight="9"/>
  <cols>
    <col min="1" max="1" width="30.85546875" style="6" customWidth="1"/>
    <col min="2" max="2" width="2.42578125" style="3" customWidth="1"/>
    <col min="3" max="3" width="1.7109375" style="3" customWidth="1"/>
    <col min="4" max="4" width="7.7109375" style="6" customWidth="1"/>
    <col min="5" max="5" width="2.7109375" style="3" customWidth="1"/>
    <col min="6" max="6" width="1.7109375" style="3" customWidth="1"/>
    <col min="7" max="7" width="7.7109375" style="6" customWidth="1"/>
    <col min="8" max="9" width="1.7109375" style="3" customWidth="1"/>
    <col min="10" max="10" width="7.7109375" style="6" customWidth="1"/>
    <col min="11" max="11" width="2.7109375" style="3" customWidth="1"/>
    <col min="12" max="12" width="1.7109375" style="3" customWidth="1"/>
    <col min="13" max="13" width="7.7109375" style="6" customWidth="1"/>
    <col min="14" max="14" width="2.7109375" style="3" customWidth="1"/>
    <col min="15" max="15" width="1.7109375" style="3" customWidth="1"/>
    <col min="16" max="16" width="8.85546875" style="6" customWidth="1"/>
    <col min="17" max="17" width="2.7109375" style="3" customWidth="1"/>
    <col min="18" max="18" width="1.7109375" style="3" customWidth="1"/>
    <col min="19" max="19" width="7.7109375" style="6" customWidth="1"/>
    <col min="20" max="20" width="2.7109375" style="3" customWidth="1"/>
    <col min="21" max="21" width="7.7109375" style="6" customWidth="1"/>
    <col min="22" max="22" width="2.7109375" style="3" customWidth="1"/>
    <col min="23" max="23" width="7.7109375" style="58" customWidth="1"/>
    <col min="24" max="24" width="1.7109375" style="3" customWidth="1"/>
    <col min="25" max="25" width="11.42578125" style="6" customWidth="1"/>
    <col min="26" max="16384" width="9.140625" style="6"/>
  </cols>
  <sheetData>
    <row r="1" spans="1:24" ht="15.75">
      <c r="A1" s="16" t="s">
        <v>89</v>
      </c>
      <c r="F1" s="57"/>
      <c r="I1" s="58"/>
      <c r="J1" s="3"/>
      <c r="K1" s="58"/>
      <c r="N1" s="6"/>
      <c r="O1" s="6"/>
      <c r="Q1" s="6"/>
      <c r="R1" s="6"/>
      <c r="T1" s="6"/>
      <c r="V1" s="6"/>
      <c r="W1" s="6"/>
      <c r="X1" s="6"/>
    </row>
    <row r="2" spans="1:24" ht="12.75">
      <c r="A2" s="18" t="s">
        <v>158</v>
      </c>
      <c r="F2" s="57"/>
      <c r="I2" s="58"/>
      <c r="J2" s="3"/>
      <c r="K2" s="58"/>
      <c r="N2" s="6"/>
      <c r="O2" s="6"/>
      <c r="Q2" s="6"/>
      <c r="R2" s="6"/>
      <c r="T2" s="6"/>
      <c r="V2" s="6"/>
      <c r="W2" s="6"/>
      <c r="X2" s="6"/>
    </row>
    <row r="3" spans="1:24" s="20" customFormat="1" ht="12">
      <c r="A3" s="244" t="str">
        <f>'Select Financial Results QTD'!A3</f>
        <v>June 30, 2022</v>
      </c>
      <c r="B3" s="21" t="s">
        <v>0</v>
      </c>
      <c r="C3" s="3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s="20" customFormat="1" ht="12">
      <c r="A4" s="244"/>
      <c r="B4" s="21"/>
      <c r="C4" s="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4">
      <c r="A5" s="191" t="s">
        <v>23</v>
      </c>
      <c r="B5" s="57"/>
      <c r="C5" s="57"/>
      <c r="D5" s="128"/>
      <c r="E5" s="57"/>
      <c r="F5" s="57"/>
      <c r="G5" s="128"/>
      <c r="H5" s="57"/>
      <c r="I5" s="57"/>
      <c r="J5" s="128"/>
      <c r="K5" s="57"/>
      <c r="L5" s="57"/>
      <c r="M5" s="128"/>
    </row>
    <row r="6" spans="1:24" s="20" customFormat="1">
      <c r="A6" s="22"/>
      <c r="B6" s="21"/>
      <c r="C6" s="273" t="s">
        <v>165</v>
      </c>
      <c r="D6" s="273"/>
      <c r="E6" s="273"/>
      <c r="F6" s="273"/>
      <c r="G6" s="273"/>
      <c r="H6" s="10"/>
      <c r="I6" s="273" t="s">
        <v>165</v>
      </c>
      <c r="J6" s="273"/>
      <c r="K6" s="273"/>
      <c r="L6" s="273"/>
      <c r="M6" s="273"/>
      <c r="N6" s="21"/>
      <c r="O6" s="21"/>
      <c r="P6" s="59"/>
      <c r="Q6" s="21"/>
      <c r="R6" s="21"/>
      <c r="S6" s="59"/>
      <c r="T6" s="21"/>
      <c r="U6" s="59"/>
      <c r="V6" s="21"/>
      <c r="W6" s="23"/>
      <c r="X6" s="21" t="s">
        <v>3</v>
      </c>
    </row>
    <row r="7" spans="1:24" s="20" customFormat="1">
      <c r="A7" s="22"/>
      <c r="B7" s="21"/>
      <c r="C7" s="269" t="s">
        <v>183</v>
      </c>
      <c r="D7" s="269"/>
      <c r="E7" s="269"/>
      <c r="F7" s="269"/>
      <c r="G7" s="269"/>
      <c r="H7" s="10"/>
      <c r="I7" s="269" t="s">
        <v>184</v>
      </c>
      <c r="J7" s="269"/>
      <c r="K7" s="269"/>
      <c r="L7" s="269"/>
      <c r="M7" s="269"/>
      <c r="N7" s="21"/>
      <c r="O7" s="269" t="s">
        <v>24</v>
      </c>
      <c r="P7" s="269"/>
      <c r="Q7" s="269"/>
      <c r="R7" s="269"/>
      <c r="S7" s="269"/>
      <c r="T7" s="21"/>
      <c r="U7" s="276" t="s">
        <v>25</v>
      </c>
      <c r="V7" s="276"/>
      <c r="W7" s="276"/>
      <c r="X7" s="21" t="s">
        <v>3</v>
      </c>
    </row>
    <row r="8" spans="1:24" s="20" customFormat="1">
      <c r="A8" s="22"/>
      <c r="B8" s="21" t="s">
        <v>0</v>
      </c>
      <c r="C8" s="277" t="s">
        <v>20</v>
      </c>
      <c r="D8" s="277"/>
      <c r="E8" s="21" t="s">
        <v>0</v>
      </c>
      <c r="F8" s="277" t="s">
        <v>19</v>
      </c>
      <c r="G8" s="277"/>
      <c r="H8" s="10" t="s">
        <v>1</v>
      </c>
      <c r="I8" s="277" t="s">
        <v>20</v>
      </c>
      <c r="J8" s="277"/>
      <c r="K8" s="21" t="s">
        <v>0</v>
      </c>
      <c r="L8" s="277" t="s">
        <v>19</v>
      </c>
      <c r="M8" s="277"/>
      <c r="N8" s="21" t="s">
        <v>0</v>
      </c>
      <c r="O8" s="277" t="s">
        <v>20</v>
      </c>
      <c r="P8" s="277"/>
      <c r="Q8" s="21" t="s">
        <v>0</v>
      </c>
      <c r="R8" s="277" t="s">
        <v>19</v>
      </c>
      <c r="S8" s="277"/>
      <c r="T8" s="21" t="s">
        <v>0</v>
      </c>
      <c r="U8" s="131" t="s">
        <v>20</v>
      </c>
      <c r="V8" s="21" t="s">
        <v>0</v>
      </c>
      <c r="W8" s="132" t="s">
        <v>19</v>
      </c>
      <c r="X8" s="21" t="s">
        <v>3</v>
      </c>
    </row>
    <row r="9" spans="1:24" s="20" customFormat="1">
      <c r="A9" s="9" t="s">
        <v>4</v>
      </c>
      <c r="B9" s="21"/>
      <c r="C9" s="188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6" t="s">
        <v>27</v>
      </c>
      <c r="B10" s="2"/>
      <c r="C10" s="2" t="s">
        <v>2</v>
      </c>
      <c r="D10" s="26">
        <v>96334</v>
      </c>
      <c r="E10" s="2"/>
      <c r="F10" s="2" t="s">
        <v>2</v>
      </c>
      <c r="G10" s="26">
        <v>55252</v>
      </c>
      <c r="H10" s="4"/>
      <c r="I10" s="2" t="s">
        <v>2</v>
      </c>
      <c r="J10" s="26">
        <v>79766</v>
      </c>
      <c r="K10" s="2"/>
      <c r="L10" s="2" t="s">
        <v>2</v>
      </c>
      <c r="M10" s="26">
        <v>54237</v>
      </c>
      <c r="N10" s="2"/>
      <c r="O10" s="2" t="s">
        <v>2</v>
      </c>
      <c r="P10" s="26">
        <f t="shared" ref="P10:P15" si="0">D10-J10</f>
        <v>16568</v>
      </c>
      <c r="Q10" s="2"/>
      <c r="R10" s="2" t="s">
        <v>2</v>
      </c>
      <c r="S10" s="26">
        <f t="shared" ref="S10:S15" si="1">G10-M10</f>
        <v>1015</v>
      </c>
      <c r="T10" s="2" t="s">
        <v>3</v>
      </c>
      <c r="U10" s="75">
        <f>(D10-J10)/J10*100</f>
        <v>20.770754456786101</v>
      </c>
      <c r="V10" s="2" t="s">
        <v>21</v>
      </c>
      <c r="W10" s="75">
        <f>(G10-M10)/M10*100</f>
        <v>1.8714161918985193</v>
      </c>
      <c r="X10" s="2" t="s">
        <v>21</v>
      </c>
    </row>
    <row r="11" spans="1:24" s="25" customFormat="1">
      <c r="A11" s="66" t="s">
        <v>28</v>
      </c>
      <c r="B11" s="2"/>
      <c r="C11" s="2" t="s">
        <v>3</v>
      </c>
      <c r="D11" s="26">
        <v>77497</v>
      </c>
      <c r="E11" s="2"/>
      <c r="F11" s="2" t="s">
        <v>3</v>
      </c>
      <c r="G11" s="26">
        <v>6494</v>
      </c>
      <c r="H11" s="4"/>
      <c r="I11" s="2" t="s">
        <v>3</v>
      </c>
      <c r="J11" s="26">
        <v>65712</v>
      </c>
      <c r="K11" s="2"/>
      <c r="L11" s="2" t="s">
        <v>3</v>
      </c>
      <c r="M11" s="26">
        <v>6500</v>
      </c>
      <c r="N11" s="2"/>
      <c r="O11" s="2" t="s">
        <v>3</v>
      </c>
      <c r="P11" s="26">
        <f t="shared" si="0"/>
        <v>11785</v>
      </c>
      <c r="Q11" s="2"/>
      <c r="R11" s="2" t="s">
        <v>3</v>
      </c>
      <c r="S11" s="26">
        <f t="shared" si="1"/>
        <v>-6</v>
      </c>
      <c r="T11" s="2" t="s">
        <v>3</v>
      </c>
      <c r="U11" s="75">
        <f t="shared" ref="U11:U16" si="2">(D11-J11)/J11*100</f>
        <v>17.934319454589726</v>
      </c>
      <c r="V11" s="2" t="s">
        <v>21</v>
      </c>
      <c r="W11" s="75">
        <f t="shared" ref="W11:W16" si="3">(G11-M11)/M11*100</f>
        <v>-9.2307692307692299E-2</v>
      </c>
      <c r="X11" s="2" t="s">
        <v>21</v>
      </c>
    </row>
    <row r="12" spans="1:24" s="25" customFormat="1" ht="9" customHeight="1">
      <c r="A12" s="66" t="s">
        <v>29</v>
      </c>
      <c r="B12" s="2"/>
      <c r="C12" s="2" t="s">
        <v>3</v>
      </c>
      <c r="D12" s="26">
        <v>20409</v>
      </c>
      <c r="E12" s="2"/>
      <c r="F12" s="2" t="s">
        <v>3</v>
      </c>
      <c r="G12" s="26">
        <v>2250</v>
      </c>
      <c r="H12" s="4"/>
      <c r="I12" s="2" t="s">
        <v>3</v>
      </c>
      <c r="J12" s="26">
        <v>14612</v>
      </c>
      <c r="K12" s="2"/>
      <c r="L12" s="2" t="s">
        <v>3</v>
      </c>
      <c r="M12" s="26">
        <v>2785</v>
      </c>
      <c r="N12" s="2"/>
      <c r="O12" s="2" t="s">
        <v>3</v>
      </c>
      <c r="P12" s="26">
        <f t="shared" si="0"/>
        <v>5797</v>
      </c>
      <c r="Q12" s="2"/>
      <c r="R12" s="2" t="s">
        <v>3</v>
      </c>
      <c r="S12" s="26">
        <f t="shared" si="1"/>
        <v>-535</v>
      </c>
      <c r="T12" s="2" t="s">
        <v>3</v>
      </c>
      <c r="U12" s="75">
        <f t="shared" si="2"/>
        <v>39.672871612373392</v>
      </c>
      <c r="V12" s="2" t="s">
        <v>21</v>
      </c>
      <c r="W12" s="75">
        <f t="shared" si="3"/>
        <v>-19.210053859964095</v>
      </c>
      <c r="X12" s="2" t="s">
        <v>21</v>
      </c>
    </row>
    <row r="13" spans="1:24" s="25" customFormat="1">
      <c r="A13" s="66" t="s">
        <v>30</v>
      </c>
      <c r="B13" s="2"/>
      <c r="C13" s="2" t="s">
        <v>3</v>
      </c>
      <c r="D13" s="26">
        <v>7658</v>
      </c>
      <c r="E13" s="2"/>
      <c r="F13" s="2" t="s">
        <v>3</v>
      </c>
      <c r="G13" s="26">
        <v>4508</v>
      </c>
      <c r="H13" s="4"/>
      <c r="I13" s="2" t="s">
        <v>3</v>
      </c>
      <c r="J13" s="26">
        <v>7242</v>
      </c>
      <c r="K13" s="2"/>
      <c r="L13" s="2" t="s">
        <v>3</v>
      </c>
      <c r="M13" s="26">
        <v>4098</v>
      </c>
      <c r="N13" s="2"/>
      <c r="O13" s="2" t="s">
        <v>3</v>
      </c>
      <c r="P13" s="26">
        <f t="shared" si="0"/>
        <v>416</v>
      </c>
      <c r="Q13" s="2"/>
      <c r="R13" s="2" t="s">
        <v>3</v>
      </c>
      <c r="S13" s="26">
        <f t="shared" si="1"/>
        <v>410</v>
      </c>
      <c r="T13" s="2" t="s">
        <v>3</v>
      </c>
      <c r="U13" s="75">
        <f t="shared" si="2"/>
        <v>5.7442695388014355</v>
      </c>
      <c r="V13" s="2" t="s">
        <v>21</v>
      </c>
      <c r="W13" s="75">
        <f t="shared" si="3"/>
        <v>10.004880429477794</v>
      </c>
      <c r="X13" s="2" t="s">
        <v>21</v>
      </c>
    </row>
    <row r="14" spans="1:24" s="25" customFormat="1">
      <c r="A14" s="66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21030</v>
      </c>
      <c r="H14" s="4"/>
      <c r="I14" s="2" t="s">
        <v>3</v>
      </c>
      <c r="J14" s="26">
        <v>0</v>
      </c>
      <c r="K14" s="2"/>
      <c r="L14" s="2" t="s">
        <v>3</v>
      </c>
      <c r="M14" s="26">
        <v>20007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1023</v>
      </c>
      <c r="T14" s="2" t="s">
        <v>3</v>
      </c>
      <c r="U14" s="75">
        <v>0</v>
      </c>
      <c r="V14" s="2" t="s">
        <v>3</v>
      </c>
      <c r="W14" s="75">
        <f t="shared" si="3"/>
        <v>5.1132103763682712</v>
      </c>
      <c r="X14" s="2" t="s">
        <v>21</v>
      </c>
    </row>
    <row r="15" spans="1:24" s="25" customFormat="1">
      <c r="A15" s="66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5706</v>
      </c>
      <c r="H15" s="4"/>
      <c r="I15" s="28" t="s">
        <v>3</v>
      </c>
      <c r="J15" s="29">
        <v>0</v>
      </c>
      <c r="K15" s="2"/>
      <c r="L15" s="28" t="s">
        <v>3</v>
      </c>
      <c r="M15" s="29">
        <v>5881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-175</v>
      </c>
      <c r="T15" s="2" t="s">
        <v>3</v>
      </c>
      <c r="U15" s="75">
        <v>0</v>
      </c>
      <c r="V15" s="2"/>
      <c r="W15" s="75">
        <f t="shared" si="3"/>
        <v>-2.9756844074137052</v>
      </c>
      <c r="X15" s="2" t="s">
        <v>21</v>
      </c>
    </row>
    <row r="16" spans="1:24" s="25" customFormat="1" ht="9.75" thickBot="1">
      <c r="A16" s="66" t="s">
        <v>135</v>
      </c>
      <c r="B16" s="2"/>
      <c r="C16" s="32" t="s">
        <v>2</v>
      </c>
      <c r="D16" s="33">
        <f>SUM(D10:D15)</f>
        <v>201898</v>
      </c>
      <c r="E16" s="2"/>
      <c r="F16" s="32" t="s">
        <v>2</v>
      </c>
      <c r="G16" s="33">
        <f>SUM(G10:G15)</f>
        <v>95240</v>
      </c>
      <c r="H16" s="4"/>
      <c r="I16" s="32" t="s">
        <v>2</v>
      </c>
      <c r="J16" s="33">
        <f>SUM(J10:J15)</f>
        <v>167332</v>
      </c>
      <c r="K16" s="2"/>
      <c r="L16" s="32" t="s">
        <v>2</v>
      </c>
      <c r="M16" s="33">
        <f>SUM(M10:M15)</f>
        <v>93508</v>
      </c>
      <c r="N16" s="2"/>
      <c r="O16" s="32" t="s">
        <v>2</v>
      </c>
      <c r="P16" s="33">
        <f>SUM(P10:P15)</f>
        <v>34566</v>
      </c>
      <c r="Q16" s="2"/>
      <c r="R16" s="32" t="s">
        <v>2</v>
      </c>
      <c r="S16" s="33">
        <f>SUM(S10:S15)</f>
        <v>1732</v>
      </c>
      <c r="T16" s="2" t="s">
        <v>3</v>
      </c>
      <c r="U16" s="75">
        <f t="shared" si="2"/>
        <v>20.657136710252672</v>
      </c>
      <c r="V16" s="4" t="s">
        <v>21</v>
      </c>
      <c r="W16" s="75">
        <f t="shared" si="3"/>
        <v>1.8522479360054755</v>
      </c>
      <c r="X16" s="2" t="s">
        <v>21</v>
      </c>
    </row>
    <row r="17" spans="4:7" ht="9.75" thickTop="1">
      <c r="G17" s="133"/>
    </row>
    <row r="20" spans="4:7">
      <c r="D20" s="134"/>
    </row>
    <row r="21" spans="4:7">
      <c r="D21" s="134"/>
    </row>
    <row r="22" spans="4:7">
      <c r="D22" s="134"/>
    </row>
    <row r="23" spans="4:7">
      <c r="D23" s="134"/>
    </row>
    <row r="24" spans="4:7">
      <c r="D24" s="134"/>
    </row>
  </sheetData>
  <mergeCells count="12">
    <mergeCell ref="C6:G6"/>
    <mergeCell ref="I6:M6"/>
    <mergeCell ref="C7:G7"/>
    <mergeCell ref="I7:M7"/>
    <mergeCell ref="O7:S7"/>
    <mergeCell ref="U7:W7"/>
    <mergeCell ref="C8:D8"/>
    <mergeCell ref="F8:G8"/>
    <mergeCell ref="I8:J8"/>
    <mergeCell ref="L8:M8"/>
    <mergeCell ref="O8:P8"/>
    <mergeCell ref="R8:S8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6" bestFit="1" customWidth="1"/>
    <col min="2" max="2" width="1.7109375" style="3" customWidth="1"/>
    <col min="3" max="3" width="10.7109375" style="3" customWidth="1"/>
    <col min="4" max="4" width="1.7109375" style="6" customWidth="1"/>
    <col min="5" max="5" width="10.7109375" style="3" customWidth="1"/>
    <col min="6" max="6" width="1.7109375" style="3" customWidth="1"/>
    <col min="7" max="7" width="10.7109375" style="6" customWidth="1"/>
    <col min="8" max="9" width="10.7109375" style="3" customWidth="1"/>
    <col min="10" max="10" width="10.7109375" style="6" customWidth="1"/>
    <col min="11" max="12" width="10.7109375" style="3" customWidth="1"/>
    <col min="13" max="13" width="10.7109375" style="58" customWidth="1"/>
    <col min="14" max="15" width="10.7109375" style="3" customWidth="1"/>
    <col min="16" max="16" width="10.7109375" style="58" customWidth="1"/>
    <col min="17" max="17" width="10.7109375" style="3" customWidth="1"/>
    <col min="18" max="18" width="10.7109375" style="6" customWidth="1"/>
    <col min="19" max="16384" width="9.140625" style="6"/>
  </cols>
  <sheetData>
    <row r="1" spans="1:17" ht="15.75">
      <c r="A1" s="16" t="s">
        <v>89</v>
      </c>
      <c r="F1" s="57"/>
      <c r="I1" s="58"/>
      <c r="J1" s="3"/>
      <c r="K1" s="58"/>
      <c r="M1" s="6"/>
      <c r="N1" s="6"/>
      <c r="O1" s="6"/>
      <c r="P1" s="6"/>
      <c r="Q1" s="6"/>
    </row>
    <row r="2" spans="1:17" ht="12.75">
      <c r="A2" s="18" t="s">
        <v>96</v>
      </c>
      <c r="F2" s="57"/>
      <c r="I2" s="58"/>
      <c r="J2" s="3"/>
      <c r="K2" s="58"/>
      <c r="M2" s="6"/>
      <c r="N2" s="6"/>
      <c r="O2" s="6"/>
      <c r="P2" s="6"/>
      <c r="Q2" s="6"/>
    </row>
    <row r="3" spans="1:17" s="20" customFormat="1" ht="12">
      <c r="A3" s="244" t="str">
        <f>'Select Financial Results QTD'!A3</f>
        <v>June 30, 2022</v>
      </c>
      <c r="B3" s="10" t="s">
        <v>1</v>
      </c>
      <c r="C3" s="10" t="s">
        <v>1</v>
      </c>
      <c r="D3" s="10" t="s">
        <v>1</v>
      </c>
      <c r="E3" s="10" t="s">
        <v>1</v>
      </c>
      <c r="F3" s="57"/>
      <c r="G3" s="59"/>
      <c r="H3" s="21" t="s">
        <v>0</v>
      </c>
      <c r="J3" s="21" t="s">
        <v>0</v>
      </c>
      <c r="K3" s="23"/>
      <c r="L3" s="21" t="s">
        <v>3</v>
      </c>
    </row>
    <row r="6" spans="1:17" ht="9" customHeight="1">
      <c r="A6" s="135"/>
      <c r="B6" s="135"/>
      <c r="C6" s="278" t="s">
        <v>181</v>
      </c>
      <c r="D6" s="278"/>
      <c r="E6" s="278"/>
      <c r="F6" s="137"/>
      <c r="G6" s="137" t="s">
        <v>48</v>
      </c>
    </row>
    <row r="7" spans="1:17">
      <c r="A7" s="135"/>
      <c r="B7" s="135"/>
      <c r="C7" s="138">
        <v>2022</v>
      </c>
      <c r="D7" s="138"/>
      <c r="E7" s="138">
        <v>2021</v>
      </c>
      <c r="F7" s="137"/>
      <c r="G7" s="138" t="s">
        <v>25</v>
      </c>
    </row>
    <row r="8" spans="1:17" s="140" customFormat="1">
      <c r="A8" s="136" t="s">
        <v>27</v>
      </c>
      <c r="B8" s="136"/>
      <c r="C8" s="180">
        <v>2.2000000000000002</v>
      </c>
      <c r="D8" s="180"/>
      <c r="E8" s="180">
        <v>2.1800000000000002</v>
      </c>
      <c r="F8" s="136"/>
      <c r="G8" s="182">
        <v>8.9999999999999993E-3</v>
      </c>
      <c r="H8" s="139"/>
      <c r="I8" s="139"/>
      <c r="K8" s="139"/>
      <c r="L8" s="139"/>
      <c r="M8" s="141"/>
      <c r="N8" s="139"/>
      <c r="O8" s="139"/>
      <c r="P8" s="141"/>
      <c r="Q8" s="139"/>
    </row>
    <row r="9" spans="1:17">
      <c r="A9" s="178" t="s">
        <v>102</v>
      </c>
      <c r="B9" s="135"/>
      <c r="C9" s="181">
        <v>2.27</v>
      </c>
      <c r="D9" s="181"/>
      <c r="E9" s="181">
        <v>2.02</v>
      </c>
      <c r="F9" s="135"/>
      <c r="G9" s="183">
        <v>0.12</v>
      </c>
    </row>
    <row r="10" spans="1:17">
      <c r="A10" s="178" t="s">
        <v>103</v>
      </c>
      <c r="B10" s="135"/>
      <c r="C10" s="181">
        <v>2.14</v>
      </c>
      <c r="D10" s="181"/>
      <c r="E10" s="181">
        <v>2.38</v>
      </c>
      <c r="F10" s="135"/>
      <c r="G10" s="183">
        <v>-0.1</v>
      </c>
    </row>
    <row r="11" spans="1:17">
      <c r="A11" s="179" t="s">
        <v>104</v>
      </c>
      <c r="B11" s="135"/>
      <c r="C11" s="181">
        <v>3.42</v>
      </c>
      <c r="D11" s="181"/>
      <c r="E11" s="181">
        <v>3.54</v>
      </c>
      <c r="F11" s="135"/>
      <c r="G11" s="183">
        <v>-3.5999999999999997E-2</v>
      </c>
    </row>
    <row r="12" spans="1:17">
      <c r="A12" s="179" t="s">
        <v>147</v>
      </c>
      <c r="B12" s="135"/>
      <c r="C12" s="181">
        <v>0.22</v>
      </c>
      <c r="D12" s="181"/>
      <c r="E12" s="181">
        <v>0.28000000000000003</v>
      </c>
      <c r="F12" s="135"/>
      <c r="G12" s="183">
        <v>-0.20799999999999999</v>
      </c>
    </row>
    <row r="13" spans="1:17">
      <c r="A13" s="135"/>
      <c r="B13" s="135"/>
      <c r="C13" s="181"/>
      <c r="D13" s="181"/>
      <c r="E13" s="181"/>
      <c r="F13" s="135"/>
      <c r="G13" s="183"/>
    </row>
    <row r="14" spans="1:17" s="140" customFormat="1">
      <c r="A14" s="136" t="s">
        <v>28</v>
      </c>
      <c r="B14" s="136"/>
      <c r="C14" s="180">
        <v>47.31</v>
      </c>
      <c r="D14" s="180"/>
      <c r="E14" s="180">
        <v>57.62</v>
      </c>
      <c r="F14" s="136"/>
      <c r="G14" s="182">
        <v>-0.17899999999999999</v>
      </c>
      <c r="H14" s="139"/>
      <c r="I14" s="139"/>
      <c r="K14" s="139"/>
      <c r="L14" s="139"/>
      <c r="M14" s="141"/>
      <c r="N14" s="139"/>
      <c r="O14" s="139"/>
      <c r="P14" s="141"/>
      <c r="Q14" s="139"/>
    </row>
    <row r="15" spans="1:17">
      <c r="A15" s="178" t="s">
        <v>146</v>
      </c>
      <c r="B15" s="135"/>
      <c r="C15" s="181">
        <v>155.56</v>
      </c>
      <c r="D15" s="181"/>
      <c r="E15" s="181">
        <v>138.52000000000001</v>
      </c>
      <c r="F15" s="135"/>
      <c r="G15" s="183">
        <v>0.123</v>
      </c>
    </row>
    <row r="16" spans="1:17">
      <c r="A16" s="178" t="s">
        <v>105</v>
      </c>
      <c r="B16" s="135"/>
      <c r="C16" s="181">
        <v>7.73</v>
      </c>
      <c r="D16" s="181"/>
      <c r="E16" s="181">
        <v>7.91</v>
      </c>
      <c r="F16" s="135"/>
      <c r="G16" s="183">
        <v>-2.3E-2</v>
      </c>
    </row>
    <row r="17" spans="1:17">
      <c r="A17" s="135"/>
      <c r="B17" s="135"/>
      <c r="C17" s="181"/>
      <c r="D17" s="181"/>
      <c r="E17" s="181"/>
      <c r="F17" s="135"/>
      <c r="G17" s="183"/>
    </row>
    <row r="18" spans="1:17" s="140" customFormat="1">
      <c r="A18" s="136" t="s">
        <v>29</v>
      </c>
      <c r="B18" s="136"/>
      <c r="C18" s="180">
        <v>19.77</v>
      </c>
      <c r="D18" s="180"/>
      <c r="E18" s="180">
        <v>14.5</v>
      </c>
      <c r="F18" s="136"/>
      <c r="G18" s="182">
        <v>0.36299999999999999</v>
      </c>
      <c r="H18" s="139"/>
      <c r="I18" s="139"/>
      <c r="K18" s="139"/>
      <c r="L18" s="139"/>
      <c r="M18" s="141"/>
      <c r="N18" s="139"/>
      <c r="O18" s="139"/>
      <c r="P18" s="141"/>
      <c r="Q18" s="139"/>
    </row>
    <row r="19" spans="1:17">
      <c r="A19" s="178" t="s">
        <v>106</v>
      </c>
      <c r="B19" s="135"/>
      <c r="C19" s="181">
        <v>29.2</v>
      </c>
      <c r="D19" s="181"/>
      <c r="E19" s="181">
        <v>23.21</v>
      </c>
      <c r="F19" s="135"/>
      <c r="G19" s="183">
        <v>0.25800000000000001</v>
      </c>
    </row>
    <row r="20" spans="1:17">
      <c r="A20" s="178" t="s">
        <v>107</v>
      </c>
      <c r="B20" s="135"/>
      <c r="C20" s="181">
        <v>5.93</v>
      </c>
      <c r="D20" s="181"/>
      <c r="E20" s="181">
        <v>5.34</v>
      </c>
      <c r="F20" s="135"/>
      <c r="G20" s="183">
        <v>0.111</v>
      </c>
    </row>
    <row r="21" spans="1:17">
      <c r="A21" s="135"/>
      <c r="B21" s="135"/>
      <c r="C21" s="181"/>
      <c r="D21" s="181"/>
      <c r="E21" s="181"/>
      <c r="F21" s="135"/>
      <c r="G21" s="183"/>
    </row>
    <row r="22" spans="1:17" s="140" customFormat="1">
      <c r="A22" s="136" t="s">
        <v>108</v>
      </c>
      <c r="B22" s="136"/>
      <c r="C22" s="180">
        <v>0.28999999999999998</v>
      </c>
      <c r="D22" s="180"/>
      <c r="E22" s="180">
        <v>0.31</v>
      </c>
      <c r="F22" s="136"/>
      <c r="G22" s="182">
        <v>-5.8999999999999997E-2</v>
      </c>
      <c r="H22" s="139"/>
      <c r="I22" s="139"/>
      <c r="K22" s="139"/>
      <c r="L22" s="139"/>
      <c r="M22" s="141"/>
      <c r="N22" s="139"/>
      <c r="O22" s="139"/>
      <c r="P22" s="141"/>
      <c r="Q22" s="139"/>
    </row>
    <row r="23" spans="1:17">
      <c r="A23" s="135"/>
      <c r="B23" s="135"/>
      <c r="C23" s="181"/>
      <c r="D23" s="181"/>
      <c r="E23" s="181"/>
      <c r="F23" s="135"/>
      <c r="G23" s="183"/>
    </row>
    <row r="24" spans="1:17" s="140" customFormat="1">
      <c r="A24" s="136" t="s">
        <v>58</v>
      </c>
      <c r="B24" s="136"/>
      <c r="C24" s="180">
        <v>2.78</v>
      </c>
      <c r="D24" s="180"/>
      <c r="E24" s="180">
        <v>2.7</v>
      </c>
      <c r="F24" s="136"/>
      <c r="G24" s="182">
        <v>3.1E-2</v>
      </c>
      <c r="H24" s="139"/>
      <c r="I24" s="139"/>
      <c r="K24" s="139"/>
      <c r="L24" s="139"/>
      <c r="M24" s="141"/>
      <c r="N24" s="139"/>
      <c r="O24" s="139"/>
      <c r="P24" s="141"/>
      <c r="Q24" s="139"/>
    </row>
    <row r="25" spans="1:17" s="140" customFormat="1">
      <c r="A25" s="136" t="s">
        <v>151</v>
      </c>
      <c r="B25" s="136"/>
      <c r="C25" s="180">
        <v>3.14</v>
      </c>
      <c r="D25" s="180"/>
      <c r="E25" s="180">
        <v>2.95</v>
      </c>
      <c r="F25" s="136"/>
      <c r="G25" s="182">
        <v>6.7000000000000004E-2</v>
      </c>
      <c r="H25" s="139"/>
      <c r="I25" s="139"/>
      <c r="K25" s="139"/>
      <c r="L25" s="139"/>
      <c r="M25" s="141"/>
      <c r="N25" s="139"/>
      <c r="O25" s="139"/>
      <c r="P25" s="141"/>
      <c r="Q25" s="139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zoomScaleNormal="100" workbookViewId="0"/>
  </sheetViews>
  <sheetFormatPr defaultRowHeight="15"/>
  <cols>
    <col min="1" max="1" width="14.42578125" style="14" customWidth="1"/>
    <col min="2" max="2" width="31.5703125" style="14" customWidth="1"/>
    <col min="3" max="3" width="14.28515625" style="14" customWidth="1"/>
    <col min="4" max="4" width="17.85546875" style="14" customWidth="1"/>
    <col min="5" max="5" width="14.28515625" style="14" customWidth="1"/>
    <col min="6" max="6" width="17.85546875" style="14" customWidth="1"/>
    <col min="7" max="16384" width="9.140625" style="14"/>
  </cols>
  <sheetData>
    <row r="1" spans="1:14" ht="15.75">
      <c r="A1" s="16" t="s">
        <v>89</v>
      </c>
    </row>
    <row r="2" spans="1:14">
      <c r="A2" s="19" t="s">
        <v>98</v>
      </c>
    </row>
    <row r="3" spans="1:14" s="15" customFormat="1">
      <c r="A3" s="143" t="str">
        <f>'Select Financial Results QTD'!A3</f>
        <v>June 30, 2022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5"/>
      <c r="B4" s="15"/>
      <c r="C4" s="15"/>
      <c r="D4" s="15"/>
      <c r="E4" s="15"/>
      <c r="F4" s="15"/>
      <c r="G4" s="15"/>
    </row>
    <row r="5" spans="1:14" s="194" customFormat="1" ht="11.25">
      <c r="A5" s="192"/>
      <c r="B5" s="192"/>
      <c r="C5" s="284" t="s">
        <v>185</v>
      </c>
      <c r="D5" s="285"/>
      <c r="E5" s="279" t="s">
        <v>186</v>
      </c>
      <c r="F5" s="280"/>
      <c r="G5" s="193" t="s">
        <v>48</v>
      </c>
    </row>
    <row r="6" spans="1:14" s="194" customFormat="1" ht="11.25">
      <c r="A6" s="195" t="s">
        <v>70</v>
      </c>
      <c r="B6" s="195" t="s">
        <v>170</v>
      </c>
      <c r="C6" s="196" t="s">
        <v>71</v>
      </c>
      <c r="D6" s="197" t="s">
        <v>72</v>
      </c>
      <c r="E6" s="198" t="s">
        <v>71</v>
      </c>
      <c r="F6" s="199" t="s">
        <v>72</v>
      </c>
      <c r="G6" s="200" t="s">
        <v>31</v>
      </c>
    </row>
    <row r="7" spans="1:14" s="194" customFormat="1" ht="11.25">
      <c r="A7" s="286" t="s">
        <v>27</v>
      </c>
      <c r="B7" s="201" t="s">
        <v>73</v>
      </c>
      <c r="C7" s="202">
        <v>341351</v>
      </c>
      <c r="D7" s="202">
        <v>21125468</v>
      </c>
      <c r="E7" s="202">
        <v>318996</v>
      </c>
      <c r="F7" s="203">
        <v>20346393</v>
      </c>
      <c r="G7" s="204">
        <v>7.0099999999999996E-2</v>
      </c>
      <c r="H7" s="250"/>
    </row>
    <row r="8" spans="1:14" s="194" customFormat="1" ht="11.25">
      <c r="A8" s="287"/>
      <c r="B8" s="205" t="s">
        <v>74</v>
      </c>
      <c r="C8" s="206">
        <v>131936</v>
      </c>
      <c r="D8" s="206">
        <v>8180022</v>
      </c>
      <c r="E8" s="206">
        <v>106904</v>
      </c>
      <c r="F8" s="207">
        <v>6841840</v>
      </c>
      <c r="G8" s="208">
        <v>0.23419999999999999</v>
      </c>
      <c r="H8" s="250"/>
    </row>
    <row r="9" spans="1:14" s="194" customFormat="1" ht="11.25">
      <c r="A9" s="287"/>
      <c r="B9" s="205" t="s">
        <v>75</v>
      </c>
      <c r="C9" s="206">
        <v>35429</v>
      </c>
      <c r="D9" s="206">
        <v>2161176</v>
      </c>
      <c r="E9" s="206">
        <v>30515</v>
      </c>
      <c r="F9" s="207">
        <v>1891937</v>
      </c>
      <c r="G9" s="208">
        <v>0.161</v>
      </c>
      <c r="H9" s="250"/>
    </row>
    <row r="10" spans="1:14" s="194" customFormat="1" ht="11.25">
      <c r="A10" s="287"/>
      <c r="B10" s="205" t="s">
        <v>76</v>
      </c>
      <c r="C10" s="206">
        <v>168603</v>
      </c>
      <c r="D10" s="206">
        <v>10453372</v>
      </c>
      <c r="E10" s="206">
        <v>177443</v>
      </c>
      <c r="F10" s="207">
        <v>11356322</v>
      </c>
      <c r="G10" s="208">
        <v>-4.9799999999999997E-2</v>
      </c>
      <c r="H10" s="250"/>
    </row>
    <row r="11" spans="1:14" s="194" customFormat="1" ht="11.25">
      <c r="A11" s="287"/>
      <c r="B11" s="205" t="s">
        <v>77</v>
      </c>
      <c r="C11" s="206">
        <v>5384</v>
      </c>
      <c r="D11" s="206">
        <v>330898</v>
      </c>
      <c r="E11" s="206">
        <v>4135</v>
      </c>
      <c r="F11" s="207">
        <v>256293</v>
      </c>
      <c r="G11" s="208">
        <v>0.30199999999999999</v>
      </c>
      <c r="H11" s="250"/>
    </row>
    <row r="12" spans="1:14" s="194" customFormat="1" ht="11.25">
      <c r="A12" s="287"/>
      <c r="B12" s="209" t="s">
        <v>78</v>
      </c>
      <c r="C12" s="210">
        <v>367604</v>
      </c>
      <c r="D12" s="210">
        <v>22616945</v>
      </c>
      <c r="E12" s="210">
        <v>256648</v>
      </c>
      <c r="F12" s="211">
        <v>16209757</v>
      </c>
      <c r="G12" s="212">
        <v>0.43230000000000002</v>
      </c>
      <c r="H12" s="250"/>
    </row>
    <row r="13" spans="1:14" s="194" customFormat="1" ht="11.25">
      <c r="A13" s="287"/>
      <c r="B13" s="205" t="s">
        <v>99</v>
      </c>
      <c r="C13" s="206">
        <v>221191</v>
      </c>
      <c r="D13" s="206">
        <v>13602492</v>
      </c>
      <c r="E13" s="206">
        <v>165825</v>
      </c>
      <c r="F13" s="207">
        <v>10441873</v>
      </c>
      <c r="G13" s="208">
        <v>0.33389999999999997</v>
      </c>
      <c r="H13" s="250"/>
    </row>
    <row r="14" spans="1:14" s="194" customFormat="1" ht="11.25">
      <c r="A14" s="287"/>
      <c r="B14" s="205" t="s">
        <v>79</v>
      </c>
      <c r="C14" s="206">
        <v>145004</v>
      </c>
      <c r="D14" s="206">
        <v>8927045</v>
      </c>
      <c r="E14" s="206">
        <v>89975</v>
      </c>
      <c r="F14" s="207">
        <v>5713635</v>
      </c>
      <c r="G14" s="208">
        <v>0.61160000000000003</v>
      </c>
      <c r="H14" s="250"/>
    </row>
    <row r="15" spans="1:14" s="194" customFormat="1" ht="11.25">
      <c r="A15" s="287"/>
      <c r="B15" s="205" t="s">
        <v>80</v>
      </c>
      <c r="C15" s="213">
        <v>1410</v>
      </c>
      <c r="D15" s="213">
        <v>87408</v>
      </c>
      <c r="E15" s="213">
        <v>848</v>
      </c>
      <c r="F15" s="214">
        <v>54248</v>
      </c>
      <c r="G15" s="215">
        <v>0.66310000000000002</v>
      </c>
      <c r="H15" s="250"/>
    </row>
    <row r="16" spans="1:14" s="194" customFormat="1" ht="11.25">
      <c r="A16" s="288"/>
      <c r="B16" s="216" t="s">
        <v>18</v>
      </c>
      <c r="C16" s="217">
        <v>708956</v>
      </c>
      <c r="D16" s="217">
        <v>43742413</v>
      </c>
      <c r="E16" s="217">
        <v>575644</v>
      </c>
      <c r="F16" s="218">
        <v>36556150</v>
      </c>
      <c r="G16" s="219">
        <v>0.2316</v>
      </c>
      <c r="H16" s="250"/>
    </row>
    <row r="17" spans="1:8" s="194" customFormat="1" ht="11.25">
      <c r="A17" s="286" t="s">
        <v>28</v>
      </c>
      <c r="B17" s="220" t="s">
        <v>73</v>
      </c>
      <c r="C17" s="202">
        <v>10173</v>
      </c>
      <c r="D17" s="202">
        <v>624892</v>
      </c>
      <c r="E17" s="202">
        <v>9519</v>
      </c>
      <c r="F17" s="203">
        <v>599766</v>
      </c>
      <c r="G17" s="204">
        <v>6.8699999999999997E-2</v>
      </c>
      <c r="H17" s="250"/>
    </row>
    <row r="18" spans="1:8" s="194" customFormat="1" ht="11.25">
      <c r="A18" s="287"/>
      <c r="B18" s="205" t="s">
        <v>166</v>
      </c>
      <c r="C18" s="206">
        <v>3256</v>
      </c>
      <c r="D18" s="206">
        <v>201877</v>
      </c>
      <c r="E18" s="267">
        <v>2857</v>
      </c>
      <c r="F18" s="268">
        <v>182873</v>
      </c>
      <c r="G18" s="208">
        <v>0.13950000000000001</v>
      </c>
      <c r="H18" s="250"/>
    </row>
    <row r="19" spans="1:8" s="194" customFormat="1" ht="11.25">
      <c r="A19" s="287"/>
      <c r="B19" s="205" t="s">
        <v>167</v>
      </c>
      <c r="C19" s="206">
        <v>2652</v>
      </c>
      <c r="D19" s="206">
        <v>164397</v>
      </c>
      <c r="E19" s="267">
        <v>2231</v>
      </c>
      <c r="F19" s="268">
        <v>142770</v>
      </c>
      <c r="G19" s="208">
        <v>0.18859999999999999</v>
      </c>
      <c r="H19" s="250"/>
    </row>
    <row r="20" spans="1:8" s="194" customFormat="1" ht="11.25">
      <c r="A20" s="287"/>
      <c r="B20" s="205" t="s">
        <v>168</v>
      </c>
      <c r="C20" s="206">
        <v>653</v>
      </c>
      <c r="D20" s="206">
        <v>40488</v>
      </c>
      <c r="E20" s="267">
        <v>477</v>
      </c>
      <c r="F20" s="268">
        <v>30506</v>
      </c>
      <c r="G20" s="208">
        <v>0.37</v>
      </c>
      <c r="H20" s="250"/>
    </row>
    <row r="21" spans="1:8" s="194" customFormat="1" ht="11.25">
      <c r="A21" s="287"/>
      <c r="B21" s="205" t="s">
        <v>169</v>
      </c>
      <c r="C21" s="206">
        <v>353</v>
      </c>
      <c r="D21" s="206">
        <v>21910</v>
      </c>
      <c r="E21" s="267">
        <v>359</v>
      </c>
      <c r="F21" s="268">
        <v>22975</v>
      </c>
      <c r="G21" s="208">
        <v>-1.5599999999999999E-2</v>
      </c>
      <c r="H21" s="250"/>
    </row>
    <row r="22" spans="1:8" s="194" customFormat="1" ht="11.25">
      <c r="A22" s="287"/>
      <c r="B22" s="205" t="s">
        <v>81</v>
      </c>
      <c r="C22" s="206">
        <v>1741</v>
      </c>
      <c r="D22" s="206">
        <v>106178</v>
      </c>
      <c r="E22" s="206">
        <v>1911</v>
      </c>
      <c r="F22" s="207">
        <v>118454</v>
      </c>
      <c r="G22" s="208">
        <v>-8.8900000000000007E-2</v>
      </c>
      <c r="H22" s="250"/>
    </row>
    <row r="23" spans="1:8" s="194" customFormat="1" ht="11.25">
      <c r="A23" s="287"/>
      <c r="B23" s="205" t="s">
        <v>82</v>
      </c>
      <c r="C23" s="206">
        <v>394</v>
      </c>
      <c r="D23" s="206">
        <v>24444</v>
      </c>
      <c r="E23" s="206">
        <v>193</v>
      </c>
      <c r="F23" s="207">
        <v>12367</v>
      </c>
      <c r="G23" s="208">
        <v>1.0404</v>
      </c>
      <c r="H23" s="250"/>
    </row>
    <row r="24" spans="1:8" s="194" customFormat="1" ht="11.25">
      <c r="A24" s="287"/>
      <c r="B24" s="205" t="s">
        <v>83</v>
      </c>
      <c r="C24" s="206">
        <v>1001</v>
      </c>
      <c r="D24" s="206">
        <v>58041</v>
      </c>
      <c r="E24" s="206">
        <v>1373</v>
      </c>
      <c r="F24" s="207">
        <v>82377</v>
      </c>
      <c r="G24" s="208">
        <v>-0.27110000000000001</v>
      </c>
      <c r="H24" s="250"/>
    </row>
    <row r="25" spans="1:8" s="194" customFormat="1" ht="11.25">
      <c r="A25" s="287"/>
      <c r="B25" s="205" t="s">
        <v>84</v>
      </c>
      <c r="C25" s="206">
        <v>123</v>
      </c>
      <c r="D25" s="206">
        <v>7556</v>
      </c>
      <c r="E25" s="206">
        <v>118</v>
      </c>
      <c r="F25" s="207">
        <v>7444</v>
      </c>
      <c r="G25" s="208">
        <v>4.2700000000000002E-2</v>
      </c>
      <c r="H25" s="250"/>
    </row>
    <row r="26" spans="1:8" s="194" customFormat="1" ht="11.25">
      <c r="A26" s="287"/>
      <c r="B26" s="209" t="s">
        <v>78</v>
      </c>
      <c r="C26" s="210">
        <v>16477</v>
      </c>
      <c r="D26" s="210">
        <v>1013032</v>
      </c>
      <c r="E26" s="210">
        <v>8566</v>
      </c>
      <c r="F26" s="211">
        <v>540584</v>
      </c>
      <c r="G26" s="212">
        <v>0.9234</v>
      </c>
      <c r="H26" s="250"/>
    </row>
    <row r="27" spans="1:8" s="194" customFormat="1" ht="11.25">
      <c r="A27" s="287"/>
      <c r="B27" s="221" t="s">
        <v>85</v>
      </c>
      <c r="C27" s="213">
        <v>16477</v>
      </c>
      <c r="D27" s="213">
        <v>1013032</v>
      </c>
      <c r="E27" s="213">
        <v>8566</v>
      </c>
      <c r="F27" s="214">
        <v>540584</v>
      </c>
      <c r="G27" s="215">
        <v>0.9234</v>
      </c>
      <c r="H27" s="250"/>
    </row>
    <row r="28" spans="1:8" s="194" customFormat="1" ht="11.25">
      <c r="A28" s="288"/>
      <c r="B28" s="222" t="s">
        <v>18</v>
      </c>
      <c r="C28" s="217">
        <v>26650</v>
      </c>
      <c r="D28" s="217">
        <v>1637924</v>
      </c>
      <c r="E28" s="217">
        <v>18085</v>
      </c>
      <c r="F28" s="218">
        <v>1140350</v>
      </c>
      <c r="G28" s="219">
        <v>0.47360000000000002</v>
      </c>
      <c r="H28" s="250"/>
    </row>
    <row r="29" spans="1:8" s="194" customFormat="1" ht="11.25">
      <c r="A29" s="281" t="s">
        <v>29</v>
      </c>
      <c r="B29" s="220" t="s">
        <v>73</v>
      </c>
      <c r="C29" s="202">
        <v>9945</v>
      </c>
      <c r="D29" s="202">
        <v>613836</v>
      </c>
      <c r="E29" s="202">
        <v>8239</v>
      </c>
      <c r="F29" s="203">
        <v>516731</v>
      </c>
      <c r="G29" s="204">
        <v>0.20699999999999999</v>
      </c>
      <c r="H29" s="250"/>
    </row>
    <row r="30" spans="1:8" s="194" customFormat="1" ht="11.25">
      <c r="A30" s="282"/>
      <c r="B30" s="205" t="s">
        <v>88</v>
      </c>
      <c r="C30" s="206">
        <v>7201</v>
      </c>
      <c r="D30" s="206">
        <v>446492</v>
      </c>
      <c r="E30" s="206">
        <v>5885</v>
      </c>
      <c r="F30" s="207">
        <v>370742</v>
      </c>
      <c r="G30" s="208">
        <v>0.22370000000000001</v>
      </c>
      <c r="H30" s="250"/>
    </row>
    <row r="31" spans="1:8" s="194" customFormat="1" ht="11.25">
      <c r="A31" s="282"/>
      <c r="B31" s="205" t="s">
        <v>171</v>
      </c>
      <c r="C31" s="206">
        <v>2743</v>
      </c>
      <c r="D31" s="206">
        <v>167344</v>
      </c>
      <c r="E31" s="206">
        <v>2355</v>
      </c>
      <c r="F31" s="207">
        <v>145988</v>
      </c>
      <c r="G31" s="208">
        <v>0.1651</v>
      </c>
      <c r="H31" s="250"/>
    </row>
    <row r="32" spans="1:8" s="194" customFormat="1" ht="11.25">
      <c r="A32" s="282"/>
      <c r="B32" s="209" t="s">
        <v>78</v>
      </c>
      <c r="C32" s="210">
        <v>6761</v>
      </c>
      <c r="D32" s="210">
        <v>418547</v>
      </c>
      <c r="E32" s="210">
        <v>7815</v>
      </c>
      <c r="F32" s="211">
        <v>490800</v>
      </c>
      <c r="G32" s="212">
        <v>-0.13489999999999999</v>
      </c>
      <c r="H32" s="250"/>
    </row>
    <row r="33" spans="1:8" s="194" customFormat="1" ht="11.25">
      <c r="A33" s="282"/>
      <c r="B33" s="205" t="s">
        <v>172</v>
      </c>
      <c r="C33" s="206">
        <v>3273</v>
      </c>
      <c r="D33" s="206">
        <v>202579</v>
      </c>
      <c r="E33" s="206">
        <v>3850</v>
      </c>
      <c r="F33" s="207">
        <v>241047</v>
      </c>
      <c r="G33" s="208">
        <v>-0.1497</v>
      </c>
      <c r="H33" s="250"/>
    </row>
    <row r="34" spans="1:8" s="194" customFormat="1" ht="11.25">
      <c r="A34" s="282"/>
      <c r="B34" s="205" t="s">
        <v>80</v>
      </c>
      <c r="C34" s="213">
        <v>3488</v>
      </c>
      <c r="D34" s="213">
        <v>215968</v>
      </c>
      <c r="E34" s="213">
        <v>3965</v>
      </c>
      <c r="F34" s="214">
        <v>249752</v>
      </c>
      <c r="G34" s="215">
        <v>-0.1205</v>
      </c>
      <c r="H34" s="250"/>
    </row>
    <row r="35" spans="1:8" s="194" customFormat="1" ht="11.25">
      <c r="A35" s="283"/>
      <c r="B35" s="222" t="s">
        <v>18</v>
      </c>
      <c r="C35" s="217">
        <v>16706</v>
      </c>
      <c r="D35" s="217">
        <v>1032383</v>
      </c>
      <c r="E35" s="217">
        <v>16055</v>
      </c>
      <c r="F35" s="218">
        <v>1007530</v>
      </c>
      <c r="G35" s="219">
        <v>4.0599999999999997E-2</v>
      </c>
      <c r="H35" s="250"/>
    </row>
    <row r="36" spans="1:8" s="194" customFormat="1" ht="11.25">
      <c r="A36" s="286" t="s">
        <v>30</v>
      </c>
      <c r="B36" s="220" t="s">
        <v>73</v>
      </c>
      <c r="C36" s="202">
        <v>424016</v>
      </c>
      <c r="D36" s="202">
        <v>26207624</v>
      </c>
      <c r="E36" s="202">
        <v>366978</v>
      </c>
      <c r="F36" s="203">
        <v>23326831</v>
      </c>
      <c r="G36" s="204">
        <v>0.15540000000000001</v>
      </c>
      <c r="H36" s="250"/>
    </row>
    <row r="37" spans="1:8" s="194" customFormat="1" ht="11.25">
      <c r="A37" s="287"/>
      <c r="B37" s="205" t="s">
        <v>86</v>
      </c>
      <c r="C37" s="206">
        <v>405685</v>
      </c>
      <c r="D37" s="206">
        <v>25071439</v>
      </c>
      <c r="E37" s="206">
        <v>353361</v>
      </c>
      <c r="F37" s="207">
        <v>22456390</v>
      </c>
      <c r="G37" s="208">
        <v>0.14810000000000001</v>
      </c>
      <c r="H37" s="250"/>
    </row>
    <row r="38" spans="1:8" s="194" customFormat="1" ht="11.25">
      <c r="A38" s="287"/>
      <c r="B38" s="205" t="s">
        <v>87</v>
      </c>
      <c r="C38" s="213">
        <v>18332</v>
      </c>
      <c r="D38" s="213">
        <v>1136185</v>
      </c>
      <c r="E38" s="213">
        <v>13617</v>
      </c>
      <c r="F38" s="214">
        <v>870441</v>
      </c>
      <c r="G38" s="215">
        <v>0.34620000000000001</v>
      </c>
      <c r="H38" s="250"/>
    </row>
    <row r="39" spans="1:8" s="194" customFormat="1" ht="11.25">
      <c r="A39" s="288"/>
      <c r="B39" s="222" t="s">
        <v>18</v>
      </c>
      <c r="C39" s="217">
        <v>424016</v>
      </c>
      <c r="D39" s="217">
        <v>26207624</v>
      </c>
      <c r="E39" s="217">
        <v>366978</v>
      </c>
      <c r="F39" s="218">
        <v>23326831</v>
      </c>
      <c r="G39" s="219">
        <v>0.15540000000000001</v>
      </c>
      <c r="H39" s="250"/>
    </row>
    <row r="40" spans="1:8" s="194" customFormat="1" ht="11.25">
      <c r="A40" s="223"/>
      <c r="B40" s="224"/>
      <c r="C40" s="225"/>
      <c r="D40" s="225"/>
      <c r="E40" s="225"/>
      <c r="F40" s="225"/>
      <c r="G40" s="226"/>
    </row>
    <row r="41" spans="1:8" s="194" customFormat="1" ht="11.25">
      <c r="A41" s="192"/>
      <c r="B41" s="192"/>
      <c r="C41" s="279" t="s">
        <v>185</v>
      </c>
      <c r="D41" s="280"/>
      <c r="E41" s="279" t="s">
        <v>186</v>
      </c>
      <c r="F41" s="280"/>
      <c r="G41" s="193" t="s">
        <v>48</v>
      </c>
    </row>
    <row r="42" spans="1:8" s="194" customFormat="1" ht="11.25">
      <c r="A42" s="195"/>
      <c r="B42" s="195"/>
      <c r="C42" s="198" t="s">
        <v>71</v>
      </c>
      <c r="D42" s="199" t="s">
        <v>72</v>
      </c>
      <c r="E42" s="198" t="s">
        <v>71</v>
      </c>
      <c r="F42" s="199" t="s">
        <v>72</v>
      </c>
      <c r="G42" s="200" t="s">
        <v>31</v>
      </c>
    </row>
    <row r="43" spans="1:8" s="194" customFormat="1" ht="11.25">
      <c r="A43" s="223"/>
      <c r="B43" s="227" t="s">
        <v>18</v>
      </c>
      <c r="C43" s="228">
        <v>1176328</v>
      </c>
      <c r="D43" s="228">
        <v>72620344</v>
      </c>
      <c r="E43" s="228">
        <v>976762</v>
      </c>
      <c r="F43" s="228">
        <v>62030861</v>
      </c>
      <c r="G43" s="229">
        <v>0.20430000000000001</v>
      </c>
    </row>
    <row r="44" spans="1:8" s="194" customFormat="1" ht="11.25">
      <c r="C44" s="230"/>
      <c r="D44" s="230"/>
      <c r="E44" s="230"/>
      <c r="F44" s="230"/>
    </row>
    <row r="45" spans="1:8" s="194" customFormat="1" ht="11.25">
      <c r="C45" s="249"/>
      <c r="D45" s="249"/>
      <c r="E45" s="249"/>
      <c r="F45" s="249"/>
    </row>
    <row r="46" spans="1:8" s="194" customFormat="1" ht="11.25"/>
    <row r="47" spans="1:8" s="194" customFormat="1" ht="11.25"/>
    <row r="48" spans="1:8" s="194" customFormat="1" ht="11.25"/>
    <row r="49" s="194" customFormat="1" ht="11.25"/>
    <row r="50" s="194" customFormat="1" ht="11.25"/>
    <row r="51" s="194" customFormat="1" ht="11.25"/>
    <row r="52" s="194" customFormat="1" ht="11.25"/>
    <row r="53" s="194" customFormat="1" ht="11.25"/>
  </sheetData>
  <mergeCells count="8">
    <mergeCell ref="C41:D41"/>
    <mergeCell ref="E41:F41"/>
    <mergeCell ref="A29:A35"/>
    <mergeCell ref="C5:D5"/>
    <mergeCell ref="E5:F5"/>
    <mergeCell ref="A7:A16"/>
    <mergeCell ref="A17:A28"/>
    <mergeCell ref="A36:A39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N44"/>
  <sheetViews>
    <sheetView zoomScale="120" zoomScaleNormal="120" workbookViewId="0"/>
  </sheetViews>
  <sheetFormatPr defaultRowHeight="9"/>
  <cols>
    <col min="1" max="1" width="36.7109375" style="6" customWidth="1"/>
    <col min="2" max="2" width="2.7109375" style="3" customWidth="1"/>
    <col min="3" max="3" width="1.5703125" style="3" customWidth="1"/>
    <col min="4" max="4" width="14.7109375" style="84" customWidth="1"/>
    <col min="5" max="5" width="2.7109375" style="85" customWidth="1"/>
    <col min="6" max="6" width="1.5703125" style="3" customWidth="1"/>
    <col min="7" max="7" width="14.7109375" style="84" customWidth="1"/>
    <col min="8" max="8" width="2.7109375" style="6" customWidth="1"/>
    <col min="9" max="9" width="1.5703125" style="3" customWidth="1"/>
    <col min="10" max="10" width="14.7109375" style="84" customWidth="1"/>
    <col min="11" max="11" width="2.7109375" style="85" customWidth="1"/>
    <col min="12" max="12" width="1.5703125" style="3" customWidth="1"/>
    <col min="13" max="13" width="14.7109375" style="84" customWidth="1"/>
    <col min="14" max="14" width="2.7109375" style="6" customWidth="1"/>
    <col min="15" max="16384" width="9.140625" style="6"/>
  </cols>
  <sheetData>
    <row r="1" spans="1:14" ht="15.75">
      <c r="A1" s="16" t="s">
        <v>89</v>
      </c>
      <c r="D1" s="6"/>
      <c r="E1" s="3"/>
      <c r="F1" s="57"/>
      <c r="G1" s="6"/>
      <c r="J1" s="6"/>
      <c r="K1" s="3"/>
      <c r="L1" s="57"/>
      <c r="M1" s="6"/>
    </row>
    <row r="2" spans="1:14" ht="12.75" customHeight="1">
      <c r="A2" s="16" t="s">
        <v>91</v>
      </c>
      <c r="D2" s="6"/>
      <c r="E2" s="3"/>
      <c r="F2" s="57"/>
      <c r="G2" s="6"/>
      <c r="J2" s="6"/>
      <c r="K2" s="3"/>
      <c r="L2" s="57"/>
      <c r="M2" s="6"/>
    </row>
    <row r="3" spans="1:14" s="20" customFormat="1" ht="12">
      <c r="A3" s="244" t="str">
        <f>'Select Financial Results QTD'!A3</f>
        <v>June 30, 2022</v>
      </c>
      <c r="B3" s="21" t="s">
        <v>0</v>
      </c>
      <c r="C3" s="3"/>
      <c r="D3" s="272"/>
      <c r="E3" s="272"/>
      <c r="F3" s="272"/>
      <c r="G3" s="272"/>
      <c r="H3" s="83"/>
      <c r="I3" s="3"/>
      <c r="J3" s="272"/>
      <c r="K3" s="272"/>
      <c r="L3" s="272"/>
      <c r="M3" s="272"/>
      <c r="N3" s="83"/>
    </row>
    <row r="5" spans="1:14" s="20" customFormat="1">
      <c r="A5" s="289" t="s">
        <v>173</v>
      </c>
      <c r="B5" s="2"/>
      <c r="C5" s="271"/>
      <c r="D5" s="271"/>
      <c r="E5" s="23"/>
      <c r="F5" s="271"/>
      <c r="G5" s="271"/>
      <c r="H5" s="2"/>
      <c r="I5" s="271"/>
      <c r="J5" s="271"/>
      <c r="K5" s="264"/>
      <c r="L5" s="271"/>
      <c r="M5" s="271"/>
      <c r="N5" s="2"/>
    </row>
    <row r="6" spans="1:14" s="20" customFormat="1">
      <c r="A6" s="8"/>
      <c r="B6" s="2"/>
      <c r="C6" s="271" t="s">
        <v>178</v>
      </c>
      <c r="D6" s="271"/>
      <c r="E6" s="271"/>
      <c r="F6" s="271"/>
      <c r="G6" s="271"/>
      <c r="H6" s="2"/>
      <c r="I6" s="271" t="s">
        <v>177</v>
      </c>
      <c r="J6" s="271"/>
      <c r="K6" s="271"/>
      <c r="L6" s="271"/>
      <c r="M6" s="271"/>
      <c r="N6" s="2"/>
    </row>
    <row r="7" spans="1:14" s="20" customFormat="1">
      <c r="A7" s="86"/>
      <c r="B7" s="2"/>
      <c r="C7" s="269">
        <v>2022</v>
      </c>
      <c r="D7" s="269"/>
      <c r="E7" s="54"/>
      <c r="F7" s="269">
        <v>2021</v>
      </c>
      <c r="G7" s="269"/>
      <c r="H7" s="2"/>
      <c r="I7" s="269">
        <v>2022</v>
      </c>
      <c r="J7" s="269"/>
      <c r="K7" s="265"/>
      <c r="L7" s="269">
        <v>2021</v>
      </c>
      <c r="M7" s="269"/>
      <c r="N7" s="2"/>
    </row>
    <row r="8" spans="1:14" s="25" customFormat="1">
      <c r="A8" s="87" t="s">
        <v>4</v>
      </c>
      <c r="B8" s="2"/>
      <c r="C8" s="21"/>
      <c r="D8" s="88" t="s">
        <v>90</v>
      </c>
      <c r="E8" s="89"/>
      <c r="F8" s="21"/>
      <c r="G8" s="88" t="s">
        <v>90</v>
      </c>
      <c r="H8" s="2"/>
      <c r="I8" s="21"/>
      <c r="J8" s="88" t="s">
        <v>90</v>
      </c>
      <c r="K8" s="89"/>
      <c r="L8" s="21"/>
      <c r="M8" s="88" t="s">
        <v>90</v>
      </c>
      <c r="N8" s="2"/>
    </row>
    <row r="9" spans="1:14" s="25" customFormat="1">
      <c r="A9" s="90" t="s">
        <v>134</v>
      </c>
      <c r="B9" s="91"/>
      <c r="C9" s="91" t="s">
        <v>2</v>
      </c>
      <c r="D9" s="24">
        <v>237669</v>
      </c>
      <c r="E9" s="93"/>
      <c r="F9" s="91"/>
      <c r="G9" s="24">
        <v>205381</v>
      </c>
      <c r="H9" s="91"/>
      <c r="I9" s="91" t="s">
        <v>2</v>
      </c>
      <c r="J9" s="24">
        <v>489474</v>
      </c>
      <c r="K9" s="93"/>
      <c r="L9" s="91"/>
      <c r="M9" s="24">
        <v>423197</v>
      </c>
      <c r="N9" s="91"/>
    </row>
    <row r="10" spans="1:14" s="25" customFormat="1">
      <c r="A10" s="90" t="s">
        <v>40</v>
      </c>
      <c r="B10" s="91"/>
      <c r="C10" s="91" t="s">
        <v>3</v>
      </c>
      <c r="D10" s="24">
        <v>41540</v>
      </c>
      <c r="E10" s="93"/>
      <c r="F10" s="91"/>
      <c r="G10" s="24">
        <v>37883</v>
      </c>
      <c r="H10" s="91"/>
      <c r="I10" s="91" t="s">
        <v>3</v>
      </c>
      <c r="J10" s="24">
        <v>82995</v>
      </c>
      <c r="K10" s="93"/>
      <c r="L10" s="91"/>
      <c r="M10" s="24">
        <v>75751</v>
      </c>
      <c r="N10" s="91"/>
    </row>
    <row r="11" spans="1:14" s="25" customFormat="1">
      <c r="A11" s="90" t="s">
        <v>5</v>
      </c>
      <c r="B11" s="91"/>
      <c r="C11" s="91" t="s">
        <v>3</v>
      </c>
      <c r="D11" s="24">
        <v>15426</v>
      </c>
      <c r="E11" s="93"/>
      <c r="F11" s="91"/>
      <c r="G11" s="24">
        <v>14926</v>
      </c>
      <c r="H11" s="91"/>
      <c r="I11" s="91" t="s">
        <v>3</v>
      </c>
      <c r="J11" s="24">
        <v>30984</v>
      </c>
      <c r="K11" s="93"/>
      <c r="L11" s="91"/>
      <c r="M11" s="24">
        <v>30043</v>
      </c>
      <c r="N11" s="91"/>
    </row>
    <row r="12" spans="1:14" s="25" customFormat="1">
      <c r="A12" s="90" t="s">
        <v>6</v>
      </c>
      <c r="B12" s="2"/>
      <c r="C12" s="28" t="s">
        <v>3</v>
      </c>
      <c r="D12" s="24">
        <v>2503</v>
      </c>
      <c r="E12" s="24"/>
      <c r="F12" s="28"/>
      <c r="G12" s="24">
        <v>2650</v>
      </c>
      <c r="H12" s="2"/>
      <c r="I12" s="28" t="s">
        <v>3</v>
      </c>
      <c r="J12" s="24">
        <v>5171</v>
      </c>
      <c r="K12" s="24"/>
      <c r="L12" s="28"/>
      <c r="M12" s="24">
        <v>5248</v>
      </c>
      <c r="N12" s="2"/>
    </row>
    <row r="13" spans="1:14" s="25" customFormat="1">
      <c r="A13" s="94" t="s">
        <v>135</v>
      </c>
      <c r="B13" s="91"/>
      <c r="C13" s="95" t="s">
        <v>3</v>
      </c>
      <c r="D13" s="96">
        <f>SUM(D9:D12)</f>
        <v>297138</v>
      </c>
      <c r="E13" s="97"/>
      <c r="F13" s="95" t="s">
        <v>3</v>
      </c>
      <c r="G13" s="96">
        <f>SUM(G9:G12)</f>
        <v>260840</v>
      </c>
      <c r="H13" s="91"/>
      <c r="I13" s="95" t="s">
        <v>3</v>
      </c>
      <c r="J13" s="96">
        <f>SUM(J9:J12)</f>
        <v>608624</v>
      </c>
      <c r="K13" s="97"/>
      <c r="L13" s="95" t="s">
        <v>3</v>
      </c>
      <c r="M13" s="96">
        <f>SUM(M9:M12)</f>
        <v>534239</v>
      </c>
      <c r="N13" s="91"/>
    </row>
    <row r="14" spans="1:14" s="25" customFormat="1">
      <c r="A14" s="98"/>
      <c r="B14" s="91"/>
      <c r="C14" s="91"/>
      <c r="D14" s="99"/>
      <c r="E14" s="100"/>
      <c r="F14" s="91"/>
      <c r="G14" s="99"/>
      <c r="H14" s="91"/>
      <c r="I14" s="91"/>
      <c r="J14" s="99"/>
      <c r="K14" s="100"/>
      <c r="L14" s="91"/>
      <c r="M14" s="99"/>
      <c r="N14" s="91"/>
    </row>
    <row r="15" spans="1:14" s="25" customFormat="1">
      <c r="A15" s="87" t="s">
        <v>7</v>
      </c>
      <c r="B15" s="91"/>
      <c r="C15" s="91" t="s">
        <v>3</v>
      </c>
      <c r="D15" s="92"/>
      <c r="E15" s="93"/>
      <c r="F15" s="91" t="s">
        <v>3</v>
      </c>
      <c r="G15" s="92" t="s">
        <v>1</v>
      </c>
      <c r="H15" s="91"/>
      <c r="I15" s="91" t="s">
        <v>3</v>
      </c>
      <c r="J15" s="92"/>
      <c r="K15" s="93"/>
      <c r="L15" s="91" t="s">
        <v>3</v>
      </c>
      <c r="M15" s="92" t="s">
        <v>1</v>
      </c>
      <c r="N15" s="91"/>
    </row>
    <row r="16" spans="1:14" s="25" customFormat="1">
      <c r="A16" s="90" t="s">
        <v>8</v>
      </c>
      <c r="B16" s="91"/>
      <c r="C16" s="91" t="s">
        <v>3</v>
      </c>
      <c r="D16" s="24">
        <v>109890</v>
      </c>
      <c r="E16" s="93"/>
      <c r="F16" s="91"/>
      <c r="G16" s="24">
        <v>98449</v>
      </c>
      <c r="H16" s="91"/>
      <c r="I16" s="91" t="s">
        <v>3</v>
      </c>
      <c r="J16" s="24">
        <v>227881</v>
      </c>
      <c r="K16" s="93"/>
      <c r="L16" s="91"/>
      <c r="M16" s="24">
        <v>202071</v>
      </c>
      <c r="N16" s="91"/>
    </row>
    <row r="17" spans="1:14" s="25" customFormat="1">
      <c r="A17" s="90" t="s">
        <v>9</v>
      </c>
      <c r="B17" s="91"/>
      <c r="C17" s="91" t="s">
        <v>3</v>
      </c>
      <c r="D17" s="24">
        <v>44770</v>
      </c>
      <c r="E17" s="93"/>
      <c r="F17" s="91"/>
      <c r="G17" s="24">
        <v>41867</v>
      </c>
      <c r="H17" s="91"/>
      <c r="I17" s="91" t="s">
        <v>3</v>
      </c>
      <c r="J17" s="24">
        <v>89220</v>
      </c>
      <c r="K17" s="93"/>
      <c r="L17" s="91"/>
      <c r="M17" s="24">
        <v>82833</v>
      </c>
      <c r="N17" s="91"/>
    </row>
    <row r="18" spans="1:14" s="25" customFormat="1">
      <c r="A18" s="90" t="s">
        <v>41</v>
      </c>
      <c r="B18" s="91"/>
      <c r="C18" s="91" t="s">
        <v>3</v>
      </c>
      <c r="D18" s="24">
        <v>16034</v>
      </c>
      <c r="E18" s="93"/>
      <c r="F18" s="91"/>
      <c r="G18" s="24">
        <v>13957</v>
      </c>
      <c r="H18" s="91"/>
      <c r="I18" s="91" t="s">
        <v>3</v>
      </c>
      <c r="J18" s="24">
        <v>31810</v>
      </c>
      <c r="K18" s="93"/>
      <c r="L18" s="91"/>
      <c r="M18" s="24">
        <v>27501</v>
      </c>
      <c r="N18" s="91"/>
    </row>
    <row r="19" spans="1:14" s="25" customFormat="1">
      <c r="A19" s="90" t="s">
        <v>42</v>
      </c>
      <c r="B19" s="91"/>
      <c r="C19" s="91" t="s">
        <v>3</v>
      </c>
      <c r="D19" s="24">
        <v>7601</v>
      </c>
      <c r="E19" s="93"/>
      <c r="F19" s="91"/>
      <c r="G19" s="24">
        <v>8789</v>
      </c>
      <c r="H19" s="91"/>
      <c r="I19" s="91" t="s">
        <v>3</v>
      </c>
      <c r="J19" s="24">
        <v>17914</v>
      </c>
      <c r="K19" s="93"/>
      <c r="L19" s="91"/>
      <c r="M19" s="24">
        <v>12248</v>
      </c>
      <c r="N19" s="91"/>
    </row>
    <row r="20" spans="1:14" s="25" customFormat="1">
      <c r="A20" s="90" t="s">
        <v>10</v>
      </c>
      <c r="B20" s="91"/>
      <c r="C20" s="91" t="s">
        <v>3</v>
      </c>
      <c r="D20" s="24">
        <v>8575</v>
      </c>
      <c r="E20" s="93"/>
      <c r="F20" s="91"/>
      <c r="G20" s="24">
        <v>10368</v>
      </c>
      <c r="H20" s="91"/>
      <c r="I20" s="91" t="s">
        <v>3</v>
      </c>
      <c r="J20" s="24">
        <v>16432</v>
      </c>
      <c r="K20" s="93"/>
      <c r="L20" s="91"/>
      <c r="M20" s="24">
        <v>20096</v>
      </c>
      <c r="N20" s="91"/>
    </row>
    <row r="21" spans="1:14" s="25" customFormat="1">
      <c r="A21" s="90" t="s">
        <v>43</v>
      </c>
      <c r="B21" s="2"/>
      <c r="C21" s="2" t="s">
        <v>3</v>
      </c>
      <c r="D21" s="24">
        <v>3661</v>
      </c>
      <c r="E21" s="26"/>
      <c r="F21" s="2"/>
      <c r="G21" s="24">
        <v>3618</v>
      </c>
      <c r="H21" s="2"/>
      <c r="I21" s="2" t="s">
        <v>3</v>
      </c>
      <c r="J21" s="24">
        <v>7158</v>
      </c>
      <c r="K21" s="26"/>
      <c r="L21" s="2"/>
      <c r="M21" s="24">
        <v>7371</v>
      </c>
      <c r="N21" s="2"/>
    </row>
    <row r="22" spans="1:14" s="25" customFormat="1">
      <c r="A22" s="94" t="s">
        <v>11</v>
      </c>
      <c r="B22" s="91"/>
      <c r="C22" s="101" t="s">
        <v>3</v>
      </c>
      <c r="D22" s="102">
        <f>SUM(D16:D21)</f>
        <v>190531</v>
      </c>
      <c r="E22" s="103"/>
      <c r="F22" s="102"/>
      <c r="G22" s="102">
        <f>SUM(G16:G21)</f>
        <v>177048</v>
      </c>
      <c r="H22" s="91"/>
      <c r="I22" s="101" t="s">
        <v>3</v>
      </c>
      <c r="J22" s="102">
        <f>SUM(J16:J21)</f>
        <v>390415</v>
      </c>
      <c r="K22" s="103"/>
      <c r="L22" s="102"/>
      <c r="M22" s="102">
        <f>SUM(M16:M21)</f>
        <v>352120</v>
      </c>
      <c r="N22" s="91"/>
    </row>
    <row r="23" spans="1:14" s="25" customFormat="1">
      <c r="A23" s="87" t="s">
        <v>12</v>
      </c>
      <c r="B23" s="91"/>
      <c r="C23" s="104" t="s">
        <v>3</v>
      </c>
      <c r="D23" s="105">
        <f>D13-D22</f>
        <v>106607</v>
      </c>
      <c r="E23" s="106"/>
      <c r="F23" s="104" t="s">
        <v>3</v>
      </c>
      <c r="G23" s="105">
        <f>G13-G22</f>
        <v>83792</v>
      </c>
      <c r="H23" s="91"/>
      <c r="I23" s="104" t="s">
        <v>3</v>
      </c>
      <c r="J23" s="105">
        <f>J13-J22</f>
        <v>218209</v>
      </c>
      <c r="K23" s="106"/>
      <c r="L23" s="104" t="s">
        <v>3</v>
      </c>
      <c r="M23" s="105">
        <f>M13-M22</f>
        <v>182119</v>
      </c>
      <c r="N23" s="91"/>
    </row>
    <row r="24" spans="1:14" s="25" customFormat="1">
      <c r="A24" s="90" t="s">
        <v>101</v>
      </c>
      <c r="B24" s="2"/>
      <c r="C24" s="28" t="s">
        <v>3</v>
      </c>
      <c r="D24" s="164">
        <v>541</v>
      </c>
      <c r="E24" s="24"/>
      <c r="F24" s="28"/>
      <c r="G24" s="164">
        <v>-325</v>
      </c>
      <c r="H24" s="2"/>
      <c r="I24" s="28" t="s">
        <v>3</v>
      </c>
      <c r="J24" s="164">
        <v>94</v>
      </c>
      <c r="K24" s="24"/>
      <c r="L24" s="28"/>
      <c r="M24" s="164">
        <v>-818</v>
      </c>
      <c r="N24" s="2"/>
    </row>
    <row r="25" spans="1:14" s="25" customFormat="1">
      <c r="A25" s="87" t="s">
        <v>13</v>
      </c>
      <c r="B25" s="91"/>
      <c r="C25" s="107" t="s">
        <v>3</v>
      </c>
      <c r="D25" s="108">
        <f>SUM(D23:D24)</f>
        <v>107148</v>
      </c>
      <c r="E25" s="97"/>
      <c r="F25" s="107" t="s">
        <v>3</v>
      </c>
      <c r="G25" s="108">
        <f>SUM(G23:G24)</f>
        <v>83467</v>
      </c>
      <c r="H25" s="91"/>
      <c r="I25" s="107" t="s">
        <v>3</v>
      </c>
      <c r="J25" s="108">
        <f>SUM(J23:J24)</f>
        <v>218303</v>
      </c>
      <c r="K25" s="97"/>
      <c r="L25" s="107" t="s">
        <v>3</v>
      </c>
      <c r="M25" s="108">
        <f>SUM(M23:M24)</f>
        <v>181301</v>
      </c>
      <c r="N25" s="91"/>
    </row>
    <row r="26" spans="1:14" s="25" customFormat="1">
      <c r="A26" s="43" t="s">
        <v>14</v>
      </c>
      <c r="B26" s="2"/>
      <c r="C26" s="2" t="s">
        <v>3</v>
      </c>
      <c r="D26" s="24">
        <v>-25548</v>
      </c>
      <c r="E26" s="26"/>
      <c r="F26" s="2"/>
      <c r="G26" s="24">
        <v>-17234</v>
      </c>
      <c r="H26" s="2"/>
      <c r="I26" s="2" t="s">
        <v>3</v>
      </c>
      <c r="J26" s="24">
        <v>-39258</v>
      </c>
      <c r="K26" s="26"/>
      <c r="L26" s="2"/>
      <c r="M26" s="24">
        <v>-33503</v>
      </c>
      <c r="N26" s="2"/>
    </row>
    <row r="27" spans="1:14" s="25" customFormat="1">
      <c r="A27" s="87" t="s">
        <v>15</v>
      </c>
      <c r="B27" s="91"/>
      <c r="C27" s="165"/>
      <c r="D27" s="166">
        <f>SUM(D25:D26)</f>
        <v>81600</v>
      </c>
      <c r="E27" s="106"/>
      <c r="F27" s="165"/>
      <c r="G27" s="166">
        <f>SUM(G25:G26)</f>
        <v>66233</v>
      </c>
      <c r="H27" s="91"/>
      <c r="I27" s="165"/>
      <c r="J27" s="166">
        <f>SUM(J25:J26)</f>
        <v>179045</v>
      </c>
      <c r="K27" s="106"/>
      <c r="L27" s="165"/>
      <c r="M27" s="166">
        <f>SUM(M25:M26)</f>
        <v>147798</v>
      </c>
      <c r="N27" s="91"/>
    </row>
    <row r="28" spans="1:14" s="25" customFormat="1">
      <c r="A28" s="43" t="s">
        <v>44</v>
      </c>
      <c r="B28" s="91"/>
      <c r="C28" s="112"/>
      <c r="D28" s="46">
        <v>13256</v>
      </c>
      <c r="E28" s="103"/>
      <c r="G28" s="46">
        <v>10917</v>
      </c>
      <c r="H28" s="91"/>
      <c r="I28" s="112"/>
      <c r="J28" s="46">
        <v>27736</v>
      </c>
      <c r="K28" s="103"/>
      <c r="M28" s="46">
        <v>24623</v>
      </c>
      <c r="N28" s="91"/>
    </row>
    <row r="29" spans="1:14" s="25" customFormat="1" ht="18.75" thickBot="1">
      <c r="A29" s="87" t="s">
        <v>45</v>
      </c>
      <c r="B29" s="91"/>
      <c r="C29" s="110" t="s">
        <v>2</v>
      </c>
      <c r="D29" s="109">
        <f>D27-D28</f>
        <v>68344</v>
      </c>
      <c r="E29" s="106"/>
      <c r="F29" s="110" t="s">
        <v>2</v>
      </c>
      <c r="G29" s="109">
        <f>G27-G28</f>
        <v>55316</v>
      </c>
      <c r="H29" s="91"/>
      <c r="I29" s="110" t="s">
        <v>2</v>
      </c>
      <c r="J29" s="109">
        <f>J27-J28</f>
        <v>151309</v>
      </c>
      <c r="K29" s="106"/>
      <c r="L29" s="110" t="s">
        <v>2</v>
      </c>
      <c r="M29" s="109">
        <f>M27-M28</f>
        <v>123175</v>
      </c>
      <c r="N29" s="91"/>
    </row>
    <row r="30" spans="1:14" s="25" customFormat="1" ht="9.75" customHeight="1" thickTop="1">
      <c r="A30" s="113"/>
      <c r="B30" s="91"/>
      <c r="C30" s="91"/>
      <c r="D30" s="99"/>
      <c r="E30" s="100"/>
      <c r="F30" s="91"/>
      <c r="G30" s="99"/>
      <c r="H30" s="91"/>
      <c r="I30" s="91"/>
      <c r="J30" s="99"/>
      <c r="K30" s="100"/>
      <c r="L30" s="91"/>
      <c r="M30" s="99"/>
      <c r="N30" s="91"/>
    </row>
    <row r="31" spans="1:14" s="25" customFormat="1">
      <c r="A31" s="11"/>
      <c r="B31" s="111"/>
      <c r="C31" s="111"/>
      <c r="D31" s="114"/>
      <c r="E31" s="115"/>
      <c r="F31" s="111"/>
      <c r="G31" s="114"/>
      <c r="H31" s="111"/>
      <c r="I31" s="111"/>
      <c r="J31" s="114"/>
      <c r="K31" s="115"/>
      <c r="L31" s="111"/>
      <c r="M31" s="114"/>
      <c r="N31" s="111"/>
    </row>
    <row r="32" spans="1:14" s="25" customFormat="1" ht="18">
      <c r="A32" s="66" t="s">
        <v>136</v>
      </c>
      <c r="B32" s="111"/>
      <c r="C32" s="111"/>
      <c r="D32" s="114"/>
      <c r="E32" s="115"/>
      <c r="F32" s="111"/>
      <c r="G32" s="114"/>
      <c r="H32" s="111"/>
      <c r="I32" s="111"/>
      <c r="J32" s="114"/>
      <c r="K32" s="115"/>
      <c r="L32" s="111"/>
      <c r="M32" s="114"/>
      <c r="N32" s="111"/>
    </row>
    <row r="33" spans="1:14" s="25" customFormat="1" ht="9.75" thickBot="1">
      <c r="A33" s="116" t="s">
        <v>16</v>
      </c>
      <c r="B33" s="111"/>
      <c r="C33" s="117" t="s">
        <v>2</v>
      </c>
      <c r="D33" s="167">
        <v>0.33</v>
      </c>
      <c r="E33" s="118"/>
      <c r="F33" s="117" t="s">
        <v>2</v>
      </c>
      <c r="G33" s="167">
        <v>0.27</v>
      </c>
      <c r="H33" s="111"/>
      <c r="I33" s="117" t="s">
        <v>2</v>
      </c>
      <c r="J33" s="167">
        <v>0.74</v>
      </c>
      <c r="K33" s="118"/>
      <c r="L33" s="117" t="s">
        <v>2</v>
      </c>
      <c r="M33" s="167">
        <v>0.61</v>
      </c>
      <c r="N33" s="111"/>
    </row>
    <row r="34" spans="1:14" s="25" customFormat="1" ht="10.5" thickTop="1" thickBot="1">
      <c r="A34" s="116" t="s">
        <v>17</v>
      </c>
      <c r="B34" s="111"/>
      <c r="C34" s="119" t="s">
        <v>2</v>
      </c>
      <c r="D34" s="167">
        <v>0.33</v>
      </c>
      <c r="E34" s="118"/>
      <c r="F34" s="119" t="s">
        <v>2</v>
      </c>
      <c r="G34" s="167">
        <v>0.27</v>
      </c>
      <c r="H34" s="111"/>
      <c r="I34" s="119" t="s">
        <v>2</v>
      </c>
      <c r="J34" s="167">
        <v>0.73</v>
      </c>
      <c r="K34" s="118"/>
      <c r="L34" s="119" t="s">
        <v>2</v>
      </c>
      <c r="M34" s="167">
        <v>0.6</v>
      </c>
      <c r="N34" s="111"/>
    </row>
    <row r="35" spans="1:14" s="25" customFormat="1" ht="9.75" thickTop="1">
      <c r="A35" s="11" t="s">
        <v>57</v>
      </c>
      <c r="B35" s="111"/>
      <c r="C35" s="111" t="s">
        <v>3</v>
      </c>
      <c r="D35" s="168"/>
      <c r="E35" s="120"/>
      <c r="F35" s="111" t="s">
        <v>3</v>
      </c>
      <c r="G35" s="46"/>
      <c r="H35" s="111"/>
      <c r="I35" s="111" t="s">
        <v>3</v>
      </c>
      <c r="J35" s="168"/>
      <c r="K35" s="120"/>
      <c r="L35" s="111" t="s">
        <v>3</v>
      </c>
      <c r="M35" s="46"/>
      <c r="N35" s="111"/>
    </row>
    <row r="36" spans="1:14" s="25" customFormat="1">
      <c r="A36" s="116" t="s">
        <v>16</v>
      </c>
      <c r="B36" s="111"/>
      <c r="C36" s="111" t="s">
        <v>3</v>
      </c>
      <c r="D36" s="115">
        <v>204501035</v>
      </c>
      <c r="E36" s="118"/>
      <c r="F36" s="111"/>
      <c r="G36" s="115">
        <v>201749985</v>
      </c>
      <c r="H36" s="111"/>
      <c r="I36" s="111" t="s">
        <v>3</v>
      </c>
      <c r="J36" s="115">
        <v>204282406</v>
      </c>
      <c r="K36" s="118"/>
      <c r="L36" s="111"/>
      <c r="M36" s="115">
        <v>200414714</v>
      </c>
      <c r="N36" s="111"/>
    </row>
    <row r="37" spans="1:14" s="25" customFormat="1">
      <c r="A37" s="116" t="s">
        <v>17</v>
      </c>
      <c r="B37" s="111"/>
      <c r="C37" s="111" t="s">
        <v>3</v>
      </c>
      <c r="D37" s="115">
        <v>207272675</v>
      </c>
      <c r="E37" s="118"/>
      <c r="F37" s="111"/>
      <c r="G37" s="115">
        <v>207463960</v>
      </c>
      <c r="H37" s="111"/>
      <c r="I37" s="111" t="s">
        <v>3</v>
      </c>
      <c r="J37" s="115">
        <v>207371372</v>
      </c>
      <c r="K37" s="118"/>
      <c r="L37" s="111"/>
      <c r="M37" s="115">
        <v>206253756</v>
      </c>
      <c r="N37" s="111"/>
    </row>
    <row r="38" spans="1:14" s="25" customFormat="1">
      <c r="A38" s="122"/>
      <c r="B38" s="111"/>
      <c r="C38" s="111"/>
      <c r="D38" s="121"/>
      <c r="E38" s="121"/>
      <c r="F38" s="111"/>
      <c r="G38" s="121"/>
      <c r="I38" s="111"/>
      <c r="J38" s="121"/>
      <c r="K38" s="121"/>
      <c r="L38" s="111"/>
      <c r="M38" s="121"/>
    </row>
    <row r="42" spans="1:14">
      <c r="A42" s="76"/>
    </row>
    <row r="44" spans="1:14">
      <c r="A44" s="76"/>
    </row>
  </sheetData>
  <mergeCells count="12">
    <mergeCell ref="J3:M3"/>
    <mergeCell ref="I5:J5"/>
    <mergeCell ref="L5:M5"/>
    <mergeCell ref="I6:M6"/>
    <mergeCell ref="I7:J7"/>
    <mergeCell ref="L7:M7"/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zoomScale="115" zoomScaleNormal="115" zoomScaleSheetLayoutView="100" workbookViewId="0"/>
  </sheetViews>
  <sheetFormatPr defaultRowHeight="12.75"/>
  <cols>
    <col min="1" max="1" width="33.140625" style="145" bestFit="1" customWidth="1"/>
    <col min="2" max="2" width="13.7109375" style="146" customWidth="1"/>
    <col min="3" max="3" width="2.7109375" style="146" customWidth="1"/>
    <col min="4" max="4" width="12.28515625" style="146" customWidth="1"/>
    <col min="5" max="5" width="9.140625" style="146"/>
    <col min="6" max="6" width="13.7109375" style="146" customWidth="1"/>
    <col min="7" max="7" width="2.7109375" style="146" customWidth="1"/>
    <col min="8" max="8" width="12.28515625" style="146" customWidth="1"/>
    <col min="9" max="16384" width="9.140625" style="146"/>
  </cols>
  <sheetData>
    <row r="1" spans="1:8">
      <c r="A1" s="144" t="s">
        <v>89</v>
      </c>
    </row>
    <row r="2" spans="1:8">
      <c r="A2" s="144" t="s">
        <v>122</v>
      </c>
    </row>
    <row r="3" spans="1:8">
      <c r="A3" s="245" t="str">
        <f>'Select Financial Results QTD'!A3</f>
        <v>June 30, 2022</v>
      </c>
    </row>
    <row r="4" spans="1:8" ht="10.5" customHeight="1"/>
    <row r="5" spans="1:8">
      <c r="A5" s="242" t="s">
        <v>156</v>
      </c>
    </row>
    <row r="6" spans="1:8" ht="9.9499999999999993" customHeight="1">
      <c r="A6" s="190"/>
      <c r="B6" s="271" t="s">
        <v>181</v>
      </c>
      <c r="C6" s="271"/>
      <c r="D6" s="271"/>
      <c r="F6" s="271" t="s">
        <v>179</v>
      </c>
      <c r="G6" s="271"/>
      <c r="H6" s="271"/>
    </row>
    <row r="7" spans="1:8" ht="9.9499999999999993" customHeight="1">
      <c r="A7" s="151"/>
      <c r="B7" s="162">
        <v>2022</v>
      </c>
      <c r="C7" s="162"/>
      <c r="D7" s="162">
        <v>2021</v>
      </c>
      <c r="F7" s="266">
        <v>2022</v>
      </c>
      <c r="G7" s="266"/>
      <c r="H7" s="266">
        <v>2021</v>
      </c>
    </row>
    <row r="8" spans="1:8" ht="9.9499999999999993" customHeight="1">
      <c r="A8" s="163" t="s">
        <v>109</v>
      </c>
      <c r="B8" s="243"/>
      <c r="C8" s="243"/>
      <c r="D8" s="243"/>
      <c r="F8" s="243"/>
      <c r="G8" s="243"/>
      <c r="H8" s="243"/>
    </row>
    <row r="9" spans="1:8" s="147" customFormat="1" ht="9.9499999999999993" customHeight="1">
      <c r="A9" s="151" t="s">
        <v>19</v>
      </c>
      <c r="B9" s="152">
        <v>55252</v>
      </c>
      <c r="C9" s="152"/>
      <c r="D9" s="152">
        <v>54237</v>
      </c>
      <c r="F9" s="152">
        <v>112202</v>
      </c>
      <c r="G9" s="152"/>
      <c r="H9" s="152">
        <v>107515</v>
      </c>
    </row>
    <row r="10" spans="1:8" ht="9.9499999999999993" customHeight="1">
      <c r="A10" s="151" t="s">
        <v>20</v>
      </c>
      <c r="B10" s="153">
        <v>96334</v>
      </c>
      <c r="C10" s="153"/>
      <c r="D10" s="153">
        <v>79766</v>
      </c>
      <c r="F10" s="153">
        <v>199723</v>
      </c>
      <c r="G10" s="153"/>
      <c r="H10" s="153">
        <v>169417</v>
      </c>
    </row>
    <row r="11" spans="1:8" ht="9.9499999999999993" customHeight="1">
      <c r="A11" s="163" t="s">
        <v>123</v>
      </c>
      <c r="B11" s="153">
        <f t="shared" ref="B11" si="0">SUM(B9:B10)</f>
        <v>151586</v>
      </c>
      <c r="C11" s="153"/>
      <c r="D11" s="153">
        <f t="shared" ref="D11" si="1">SUM(D9:D10)</f>
        <v>134003</v>
      </c>
      <c r="F11" s="153">
        <f t="shared" ref="F11" si="2">SUM(F9:F10)</f>
        <v>311925</v>
      </c>
      <c r="G11" s="153"/>
      <c r="H11" s="153">
        <f t="shared" ref="H11" si="3">SUM(H9:H10)</f>
        <v>276932</v>
      </c>
    </row>
    <row r="12" spans="1:8" ht="9.9499999999999993" customHeight="1">
      <c r="A12" s="151" t="s">
        <v>19</v>
      </c>
      <c r="B12" s="153">
        <v>6494</v>
      </c>
      <c r="C12" s="153"/>
      <c r="D12" s="153">
        <v>6500</v>
      </c>
      <c r="F12" s="153">
        <v>13164</v>
      </c>
      <c r="G12" s="153"/>
      <c r="H12" s="153">
        <v>12870</v>
      </c>
    </row>
    <row r="13" spans="1:8" ht="9.9499999999999993" customHeight="1">
      <c r="A13" s="151" t="s">
        <v>20</v>
      </c>
      <c r="B13" s="153">
        <v>77497</v>
      </c>
      <c r="C13" s="153"/>
      <c r="D13" s="153">
        <v>65712</v>
      </c>
      <c r="F13" s="153">
        <v>157145</v>
      </c>
      <c r="G13" s="153"/>
      <c r="H13" s="153">
        <v>133710</v>
      </c>
    </row>
    <row r="14" spans="1:8" ht="9.9499999999999993" customHeight="1">
      <c r="A14" s="163" t="s">
        <v>124</v>
      </c>
      <c r="B14" s="153">
        <f t="shared" ref="B14" si="4">SUM(B12:B13)</f>
        <v>83991</v>
      </c>
      <c r="C14" s="153"/>
      <c r="D14" s="153">
        <f t="shared" ref="D14" si="5">SUM(D12:D13)</f>
        <v>72212</v>
      </c>
      <c r="F14" s="153">
        <f t="shared" ref="F14" si="6">SUM(F12:F13)</f>
        <v>170309</v>
      </c>
      <c r="G14" s="153"/>
      <c r="H14" s="153">
        <f t="shared" ref="H14" si="7">SUM(H12:H13)</f>
        <v>146580</v>
      </c>
    </row>
    <row r="15" spans="1:8" ht="9.9499999999999993" customHeight="1">
      <c r="A15" s="151" t="s">
        <v>19</v>
      </c>
      <c r="B15" s="153">
        <v>2250</v>
      </c>
      <c r="C15" s="153"/>
      <c r="D15" s="153">
        <v>2785</v>
      </c>
      <c r="F15" s="153">
        <v>4634</v>
      </c>
      <c r="G15" s="153"/>
      <c r="H15" s="153">
        <v>5666</v>
      </c>
    </row>
    <row r="16" spans="1:8" ht="9.9499999999999993" customHeight="1">
      <c r="A16" s="151" t="s">
        <v>20</v>
      </c>
      <c r="B16" s="153">
        <v>20409</v>
      </c>
      <c r="C16" s="153"/>
      <c r="D16" s="153">
        <v>14612</v>
      </c>
      <c r="F16" s="153">
        <v>44560</v>
      </c>
      <c r="G16" s="153"/>
      <c r="H16" s="153">
        <v>30592</v>
      </c>
    </row>
    <row r="17" spans="1:8" ht="9.9499999999999993" customHeight="1">
      <c r="A17" s="163" t="s">
        <v>125</v>
      </c>
      <c r="B17" s="153">
        <f t="shared" ref="B17" si="8">SUM(B15:B16)</f>
        <v>22659</v>
      </c>
      <c r="C17" s="153"/>
      <c r="D17" s="153">
        <f t="shared" ref="D17" si="9">SUM(D15:D16)</f>
        <v>17397</v>
      </c>
      <c r="F17" s="153">
        <f t="shared" ref="F17" si="10">SUM(F15:F16)</f>
        <v>49194</v>
      </c>
      <c r="G17" s="153"/>
      <c r="H17" s="153">
        <f t="shared" ref="H17" si="11">SUM(H15:H16)</f>
        <v>36258</v>
      </c>
    </row>
    <row r="18" spans="1:8" ht="9.9499999999999993" customHeight="1">
      <c r="A18" s="151" t="s">
        <v>19</v>
      </c>
      <c r="B18" s="153">
        <v>4508</v>
      </c>
      <c r="C18" s="153"/>
      <c r="D18" s="153">
        <v>4098</v>
      </c>
      <c r="F18" s="153">
        <v>8758</v>
      </c>
      <c r="G18" s="153"/>
      <c r="H18" s="153">
        <v>8203</v>
      </c>
    </row>
    <row r="19" spans="1:8" ht="9.9499999999999993" customHeight="1">
      <c r="A19" s="151" t="s">
        <v>20</v>
      </c>
      <c r="B19" s="153">
        <v>7658</v>
      </c>
      <c r="C19" s="153"/>
      <c r="D19" s="153">
        <v>7242</v>
      </c>
      <c r="F19" s="153">
        <v>14932</v>
      </c>
      <c r="G19" s="153"/>
      <c r="H19" s="153">
        <v>13955</v>
      </c>
    </row>
    <row r="20" spans="1:8" ht="9.9499999999999993" customHeight="1">
      <c r="A20" s="163" t="s">
        <v>126</v>
      </c>
      <c r="B20" s="153">
        <f t="shared" ref="B20" si="12">SUM(B18:B19)</f>
        <v>12166</v>
      </c>
      <c r="C20" s="153"/>
      <c r="D20" s="153">
        <f t="shared" ref="D20" si="13">SUM(D18:D19)</f>
        <v>11340</v>
      </c>
      <c r="F20" s="153">
        <f t="shared" ref="F20" si="14">SUM(F18:F19)</f>
        <v>23690</v>
      </c>
      <c r="G20" s="153"/>
      <c r="H20" s="153">
        <f t="shared" ref="H20" si="15">SUM(H18:H19)</f>
        <v>22158</v>
      </c>
    </row>
    <row r="21" spans="1:8" s="147" customFormat="1" ht="9.9499999999999993" customHeight="1">
      <c r="A21" s="151" t="s">
        <v>131</v>
      </c>
      <c r="B21" s="153">
        <v>15426</v>
      </c>
      <c r="C21" s="153"/>
      <c r="D21" s="153">
        <v>14926</v>
      </c>
      <c r="F21" s="153">
        <v>30984</v>
      </c>
      <c r="G21" s="153"/>
      <c r="H21" s="153">
        <v>30043</v>
      </c>
    </row>
    <row r="22" spans="1:8" s="147" customFormat="1" ht="9" customHeight="1">
      <c r="A22" s="151" t="s">
        <v>6</v>
      </c>
      <c r="B22" s="153">
        <v>5604</v>
      </c>
      <c r="C22" s="153"/>
      <c r="D22" s="153">
        <v>5081</v>
      </c>
      <c r="F22" s="153">
        <v>11412</v>
      </c>
      <c r="G22" s="153"/>
      <c r="H22" s="153">
        <v>9936</v>
      </c>
    </row>
    <row r="23" spans="1:8" s="147" customFormat="1" ht="9.9499999999999993" customHeight="1">
      <c r="A23" s="163" t="s">
        <v>127</v>
      </c>
      <c r="B23" s="153">
        <f t="shared" ref="B23" si="16">SUM(B21:B22)</f>
        <v>21030</v>
      </c>
      <c r="C23" s="153"/>
      <c r="D23" s="153">
        <f t="shared" ref="D23" si="17">SUM(D21:D22)</f>
        <v>20007</v>
      </c>
      <c r="F23" s="153">
        <f t="shared" ref="F23" si="18">SUM(F21:F22)</f>
        <v>42396</v>
      </c>
      <c r="G23" s="153"/>
      <c r="H23" s="153">
        <f t="shared" ref="H23" si="19">SUM(H21:H22)</f>
        <v>39979</v>
      </c>
    </row>
    <row r="24" spans="1:8" s="147" customFormat="1" ht="9.9499999999999993" customHeight="1">
      <c r="A24" s="151" t="s">
        <v>19</v>
      </c>
      <c r="B24" s="153">
        <v>5706</v>
      </c>
      <c r="C24" s="153"/>
      <c r="D24" s="153">
        <v>5881</v>
      </c>
      <c r="F24" s="153">
        <v>11110</v>
      </c>
      <c r="G24" s="153"/>
      <c r="H24" s="153">
        <v>12332</v>
      </c>
    </row>
    <row r="25" spans="1:8" s="147" customFormat="1" ht="9.9499999999999993" customHeight="1">
      <c r="A25" s="151" t="s">
        <v>20</v>
      </c>
      <c r="B25" s="153">
        <v>0</v>
      </c>
      <c r="C25" s="153"/>
      <c r="D25" s="153">
        <v>0</v>
      </c>
      <c r="F25" s="153">
        <v>0</v>
      </c>
      <c r="G25" s="153"/>
      <c r="H25" s="153">
        <v>0</v>
      </c>
    </row>
    <row r="26" spans="1:8" s="147" customFormat="1" ht="9.9499999999999993" customHeight="1">
      <c r="A26" s="163" t="s">
        <v>128</v>
      </c>
      <c r="B26" s="153">
        <f t="shared" ref="B26" si="20">SUM(B24:B25)</f>
        <v>5706</v>
      </c>
      <c r="C26" s="153"/>
      <c r="D26" s="153">
        <f t="shared" ref="D26" si="21">SUM(D24:D25)</f>
        <v>5881</v>
      </c>
      <c r="F26" s="153">
        <f t="shared" ref="F26" si="22">SUM(F24:F25)</f>
        <v>11110</v>
      </c>
      <c r="G26" s="153"/>
      <c r="H26" s="153">
        <f t="shared" ref="H26" si="23">SUM(H24:H25)</f>
        <v>12332</v>
      </c>
    </row>
    <row r="27" spans="1:8" s="147" customFormat="1" ht="9.9499999999999993" customHeight="1">
      <c r="A27" s="151" t="s">
        <v>129</v>
      </c>
      <c r="B27" s="153">
        <f>SUM(B9,B12,B15,B18,B21,B22,B24)</f>
        <v>95240</v>
      </c>
      <c r="C27" s="153"/>
      <c r="D27" s="153">
        <f>SUM(D9,D12,D15,D18,D21,D22,D24)</f>
        <v>93508</v>
      </c>
      <c r="F27" s="153">
        <f>SUM(F9,F12,F15,F18,F21,F22,F24)</f>
        <v>192264</v>
      </c>
      <c r="G27" s="153"/>
      <c r="H27" s="153">
        <f>SUM(H9,H12,H15,H18,H21,H22,H24)</f>
        <v>186565</v>
      </c>
    </row>
    <row r="28" spans="1:8" s="147" customFormat="1" ht="9.9499999999999993" customHeight="1">
      <c r="A28" s="151" t="s">
        <v>130</v>
      </c>
      <c r="B28" s="153">
        <f>SUM(B10,B13,B16,B19,B25)</f>
        <v>201898</v>
      </c>
      <c r="C28" s="153"/>
      <c r="D28" s="153">
        <f>SUM(D10,D13,D16,D19,D25)</f>
        <v>167332</v>
      </c>
      <c r="F28" s="153">
        <f>SUM(F10,F13,F16,F19,F25)</f>
        <v>416360</v>
      </c>
      <c r="G28" s="153"/>
      <c r="H28" s="153">
        <f>SUM(H10,H13,H16,H19,H25)</f>
        <v>347674</v>
      </c>
    </row>
    <row r="29" spans="1:8" ht="9.9499999999999993" customHeight="1">
      <c r="A29" s="163" t="s">
        <v>148</v>
      </c>
      <c r="B29" s="263">
        <f>B27+B28</f>
        <v>297138</v>
      </c>
      <c r="C29" s="173"/>
      <c r="D29" s="263">
        <f>D27+D28</f>
        <v>260840</v>
      </c>
      <c r="F29" s="263">
        <f>F27+F28</f>
        <v>608624</v>
      </c>
      <c r="G29" s="173"/>
      <c r="H29" s="263">
        <f>H27+H28</f>
        <v>534239</v>
      </c>
    </row>
    <row r="30" spans="1:8" s="148" customFormat="1" ht="9.9499999999999993" customHeight="1">
      <c r="A30" s="151"/>
      <c r="B30" s="172"/>
      <c r="C30" s="172"/>
      <c r="D30" s="172"/>
      <c r="F30" s="172"/>
      <c r="G30" s="172"/>
      <c r="H30" s="172"/>
    </row>
    <row r="31" spans="1:8" ht="9.9499999999999993" customHeight="1">
      <c r="A31" s="154"/>
      <c r="B31" s="155"/>
      <c r="C31" s="155"/>
      <c r="D31" s="155"/>
      <c r="F31" s="155"/>
      <c r="G31" s="155"/>
      <c r="H31" s="155"/>
    </row>
    <row r="32" spans="1:8" s="147" customFormat="1" ht="9.9499999999999993" customHeight="1">
      <c r="A32" s="163" t="s">
        <v>110</v>
      </c>
      <c r="B32" s="153"/>
      <c r="C32" s="153"/>
      <c r="D32" s="153"/>
      <c r="F32" s="153"/>
      <c r="G32" s="153"/>
      <c r="H32" s="153"/>
    </row>
    <row r="33" spans="1:8" s="149" customFormat="1" ht="9.9499999999999993" customHeight="1">
      <c r="A33" s="151" t="s">
        <v>8</v>
      </c>
      <c r="B33" s="153">
        <v>102595</v>
      </c>
      <c r="C33" s="174"/>
      <c r="D33" s="157">
        <v>95646</v>
      </c>
      <c r="F33" s="153">
        <v>216717</v>
      </c>
      <c r="G33" s="174"/>
      <c r="H33" s="157">
        <v>192885</v>
      </c>
    </row>
    <row r="34" spans="1:8" s="149" customFormat="1" ht="9.9499999999999993" customHeight="1">
      <c r="A34" s="156" t="s">
        <v>9</v>
      </c>
      <c r="B34" s="153">
        <v>13009</v>
      </c>
      <c r="C34" s="157"/>
      <c r="D34" s="157">
        <v>11627</v>
      </c>
      <c r="F34" s="153">
        <v>25690</v>
      </c>
      <c r="G34" s="157"/>
      <c r="H34" s="157">
        <v>22990</v>
      </c>
    </row>
    <row r="35" spans="1:8" s="149" customFormat="1" ht="9.9499999999999993" customHeight="1">
      <c r="A35" s="156" t="s">
        <v>111</v>
      </c>
      <c r="B35" s="153">
        <v>16034</v>
      </c>
      <c r="C35" s="157"/>
      <c r="D35" s="157">
        <v>13957</v>
      </c>
      <c r="F35" s="153">
        <v>31810</v>
      </c>
      <c r="G35" s="157"/>
      <c r="H35" s="157">
        <v>27501</v>
      </c>
    </row>
    <row r="36" spans="1:8" s="149" customFormat="1" ht="9.9499999999999993" customHeight="1">
      <c r="A36" s="156" t="s">
        <v>112</v>
      </c>
      <c r="B36" s="153">
        <v>10667</v>
      </c>
      <c r="C36" s="157"/>
      <c r="D36" s="157">
        <v>8319</v>
      </c>
      <c r="F36" s="153">
        <v>20248</v>
      </c>
      <c r="G36" s="157"/>
      <c r="H36" s="157">
        <v>17131</v>
      </c>
    </row>
    <row r="37" spans="1:8" s="149" customFormat="1" ht="9.9499999999999993" customHeight="1">
      <c r="A37" s="156" t="s">
        <v>10</v>
      </c>
      <c r="B37" s="153">
        <v>8560</v>
      </c>
      <c r="C37" s="157"/>
      <c r="D37" s="157">
        <v>7402</v>
      </c>
      <c r="F37" s="153">
        <v>16435</v>
      </c>
      <c r="G37" s="157"/>
      <c r="H37" s="157">
        <v>15369</v>
      </c>
    </row>
    <row r="38" spans="1:8" s="149" customFormat="1" ht="9.9499999999999993" customHeight="1">
      <c r="A38" s="156" t="s">
        <v>113</v>
      </c>
      <c r="B38" s="153">
        <v>3661</v>
      </c>
      <c r="C38" s="157"/>
      <c r="D38" s="153">
        <v>3618</v>
      </c>
      <c r="F38" s="153">
        <v>7158</v>
      </c>
      <c r="G38" s="157"/>
      <c r="H38" s="157">
        <v>7371</v>
      </c>
    </row>
    <row r="39" spans="1:8" s="149" customFormat="1" ht="9.9499999999999993" customHeight="1">
      <c r="A39" s="169" t="s">
        <v>114</v>
      </c>
      <c r="B39" s="173">
        <f>SUM(B33:B38)</f>
        <v>154526</v>
      </c>
      <c r="C39" s="175"/>
      <c r="D39" s="173">
        <f>SUM(D33:D38)</f>
        <v>140569</v>
      </c>
      <c r="F39" s="173">
        <f>SUM(F33:F38)</f>
        <v>318058</v>
      </c>
      <c r="G39" s="175"/>
      <c r="H39" s="173">
        <f>SUM(H33:H38)</f>
        <v>283247</v>
      </c>
    </row>
    <row r="40" spans="1:8" s="149" customFormat="1" ht="9.9499999999999993" customHeight="1">
      <c r="A40" s="169" t="s">
        <v>115</v>
      </c>
      <c r="B40" s="175">
        <f>+B29-B39</f>
        <v>142612</v>
      </c>
      <c r="C40" s="253"/>
      <c r="D40" s="175">
        <f>+D29-D39</f>
        <v>120271</v>
      </c>
      <c r="F40" s="175">
        <f>+F29-F39</f>
        <v>290566</v>
      </c>
      <c r="G40" s="253"/>
      <c r="H40" s="175">
        <f>+H29-H39</f>
        <v>250992</v>
      </c>
    </row>
    <row r="41" spans="1:8" s="149" customFormat="1" ht="9.9499999999999993" customHeight="1">
      <c r="A41" s="156" t="s">
        <v>101</v>
      </c>
      <c r="B41" s="153">
        <v>541</v>
      </c>
      <c r="C41" s="158"/>
      <c r="D41" s="153">
        <v>-325</v>
      </c>
      <c r="F41" s="153">
        <v>94</v>
      </c>
      <c r="G41" s="158"/>
      <c r="H41" s="153">
        <v>-818</v>
      </c>
    </row>
    <row r="42" spans="1:8" s="149" customFormat="1" ht="9.9499999999999993" customHeight="1">
      <c r="A42" s="169" t="s">
        <v>116</v>
      </c>
      <c r="B42" s="177">
        <f>+B40+B41</f>
        <v>143153</v>
      </c>
      <c r="C42" s="252"/>
      <c r="D42" s="177">
        <f>+D40+D41</f>
        <v>119946</v>
      </c>
      <c r="F42" s="177">
        <f>+F40+F41</f>
        <v>290660</v>
      </c>
      <c r="G42" s="252"/>
      <c r="H42" s="177">
        <f>+H40+H41</f>
        <v>250174</v>
      </c>
    </row>
    <row r="43" spans="1:8" s="149" customFormat="1" ht="9.9499999999999993" customHeight="1">
      <c r="A43" s="156" t="s">
        <v>117</v>
      </c>
      <c r="B43" s="153">
        <v>-31494</v>
      </c>
      <c r="C43" s="157"/>
      <c r="D43" s="153">
        <v>-26388</v>
      </c>
      <c r="F43" s="153">
        <v>-63946</v>
      </c>
      <c r="G43" s="157"/>
      <c r="H43" s="153">
        <v>-55038</v>
      </c>
    </row>
    <row r="44" spans="1:8" s="149" customFormat="1" ht="9.9499999999999993" customHeight="1" thickBot="1">
      <c r="A44" s="169" t="s">
        <v>38</v>
      </c>
      <c r="B44" s="176">
        <f>+B42+B43</f>
        <v>111659</v>
      </c>
      <c r="C44" s="176"/>
      <c r="D44" s="176">
        <f>+D42+D43</f>
        <v>93558</v>
      </c>
      <c r="F44" s="176">
        <f>+F42+F43</f>
        <v>226714</v>
      </c>
      <c r="G44" s="176"/>
      <c r="H44" s="176">
        <f>+H42+H43</f>
        <v>195136</v>
      </c>
    </row>
    <row r="45" spans="1:8" s="149" customFormat="1" ht="9.9499999999999993" customHeight="1" thickTop="1">
      <c r="B45" s="157"/>
      <c r="C45" s="157"/>
      <c r="D45" s="157"/>
      <c r="F45" s="157"/>
      <c r="G45" s="157"/>
      <c r="H45" s="157"/>
    </row>
    <row r="46" spans="1:8" s="149" customFormat="1" ht="9.9499999999999993" customHeight="1">
      <c r="A46" s="156"/>
      <c r="B46" s="158"/>
      <c r="C46" s="158"/>
      <c r="D46" s="158"/>
      <c r="F46" s="158"/>
      <c r="G46" s="158"/>
      <c r="H46" s="158"/>
    </row>
    <row r="47" spans="1:8" s="149" customFormat="1" ht="9.9499999999999993" customHeight="1" thickBot="1">
      <c r="A47" s="156" t="s">
        <v>137</v>
      </c>
      <c r="B47" s="171">
        <v>0.47</v>
      </c>
      <c r="C47" s="159"/>
      <c r="D47" s="171">
        <v>0.39</v>
      </c>
      <c r="F47" s="171">
        <v>0.95</v>
      </c>
      <c r="G47" s="159"/>
      <c r="H47" s="171">
        <v>0.82</v>
      </c>
    </row>
    <row r="48" spans="1:8" s="149" customFormat="1" ht="9.9499999999999993" customHeight="1" thickTop="1">
      <c r="B48" s="157"/>
      <c r="C48" s="157"/>
      <c r="D48" s="157"/>
      <c r="F48" s="157"/>
      <c r="G48" s="157"/>
      <c r="H48" s="157"/>
    </row>
    <row r="49" spans="1:8" s="149" customFormat="1" ht="9.9499999999999993" customHeight="1">
      <c r="A49" s="156" t="s">
        <v>60</v>
      </c>
      <c r="B49" s="157">
        <v>237320759</v>
      </c>
      <c r="C49" s="157"/>
      <c r="D49" s="157">
        <v>237995893</v>
      </c>
      <c r="F49" s="157">
        <v>237585520</v>
      </c>
      <c r="G49" s="157"/>
      <c r="H49" s="157">
        <v>237125041</v>
      </c>
    </row>
    <row r="50" spans="1:8" s="149" customFormat="1" ht="9.9499999999999993" customHeight="1">
      <c r="A50" s="156"/>
      <c r="B50" s="160"/>
      <c r="C50" s="160"/>
      <c r="D50" s="160"/>
      <c r="F50" s="160"/>
      <c r="G50" s="160"/>
      <c r="H50" s="160"/>
    </row>
    <row r="51" spans="1:8" s="149" customFormat="1" ht="9.9499999999999993" customHeight="1">
      <c r="A51" s="156" t="s">
        <v>118</v>
      </c>
      <c r="B51" s="161">
        <f>(B$40+B$34)/B$29</f>
        <v>0.52373308025227339</v>
      </c>
      <c r="C51" s="161"/>
      <c r="D51" s="161">
        <v>0.50566630884833619</v>
      </c>
      <c r="F51" s="161">
        <f>(F$40+F$34)/F$29</f>
        <v>0.51962459580956388</v>
      </c>
      <c r="G51" s="161"/>
      <c r="H51" s="161">
        <v>0.51284537444851463</v>
      </c>
    </row>
    <row r="52" spans="1:8" s="149" customFormat="1" ht="9.9499999999999993" customHeight="1">
      <c r="A52" s="156" t="s">
        <v>119</v>
      </c>
      <c r="B52" s="161">
        <f>(B$40)/B$29</f>
        <v>0.47995207613970614</v>
      </c>
      <c r="C52" s="161"/>
      <c r="D52" s="161">
        <v>0.46109109032356999</v>
      </c>
      <c r="F52" s="161">
        <f>(F$40)/F$29</f>
        <v>0.47741462709324639</v>
      </c>
      <c r="G52" s="161"/>
      <c r="H52" s="161">
        <v>0.46981220015760738</v>
      </c>
    </row>
    <row r="53" spans="1:8" s="149" customFormat="1" ht="9.9499999999999993" customHeight="1">
      <c r="A53" s="156" t="s">
        <v>120</v>
      </c>
      <c r="B53" s="161">
        <f>(B$42)/B$29</f>
        <v>0.48177277897811793</v>
      </c>
      <c r="C53" s="161"/>
      <c r="D53" s="161">
        <v>0.45984511577978837</v>
      </c>
      <c r="F53" s="161">
        <f>(F$42)/F$29</f>
        <v>0.47756907384526409</v>
      </c>
      <c r="G53" s="161"/>
      <c r="H53" s="161">
        <v>0.46828105024155853</v>
      </c>
    </row>
    <row r="54" spans="1:8" s="149" customFormat="1" ht="9.9499999999999993" customHeight="1">
      <c r="A54" s="156" t="s">
        <v>121</v>
      </c>
      <c r="B54" s="161">
        <f>(B$44)/B$29</f>
        <v>0.37578162335345866</v>
      </c>
      <c r="C54" s="161"/>
      <c r="D54" s="161">
        <v>0.35867965036037419</v>
      </c>
      <c r="F54" s="161">
        <f>(F$44)/F$29</f>
        <v>0.37250256315886326</v>
      </c>
      <c r="G54" s="161"/>
      <c r="H54" s="161">
        <v>0.36525974329841138</v>
      </c>
    </row>
    <row r="55" spans="1:8" s="149" customFormat="1" ht="9.9499999999999993" customHeight="1">
      <c r="A55" s="156"/>
      <c r="B55" s="160"/>
      <c r="C55" s="160"/>
      <c r="D55" s="160"/>
      <c r="F55" s="160"/>
      <c r="G55" s="160"/>
      <c r="H55" s="160"/>
    </row>
    <row r="56" spans="1:8" s="149" customFormat="1">
      <c r="A56" s="156"/>
      <c r="B56" s="160"/>
      <c r="C56" s="160"/>
      <c r="D56" s="160"/>
      <c r="F56" s="160"/>
      <c r="G56" s="160"/>
      <c r="H56" s="160"/>
    </row>
    <row r="57" spans="1:8" s="149" customFormat="1">
      <c r="A57" s="156"/>
      <c r="B57" s="160"/>
      <c r="C57" s="160"/>
      <c r="D57" s="160"/>
      <c r="F57" s="160"/>
      <c r="G57" s="160"/>
      <c r="H57" s="160"/>
    </row>
    <row r="58" spans="1:8">
      <c r="A58" s="150"/>
      <c r="B58" s="149"/>
      <c r="C58" s="149"/>
      <c r="D58" s="149"/>
      <c r="F58" s="149"/>
      <c r="G58" s="149"/>
      <c r="H58" s="149"/>
    </row>
  </sheetData>
  <mergeCells count="2">
    <mergeCell ref="B6:D6"/>
    <mergeCell ref="F6:H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4"/>
  <sheetViews>
    <sheetView zoomScale="120" zoomScaleNormal="120" workbookViewId="0"/>
  </sheetViews>
  <sheetFormatPr defaultRowHeight="9"/>
  <cols>
    <col min="1" max="1" width="37.42578125" style="6" customWidth="1"/>
    <col min="2" max="3" width="1.7109375" style="3" customWidth="1"/>
    <col min="4" max="4" width="10.28515625" style="6" customWidth="1"/>
    <col min="5" max="5" width="2.7109375" style="57" customWidth="1"/>
    <col min="6" max="6" width="1.7109375" style="3" customWidth="1"/>
    <col min="7" max="7" width="10.5703125" style="6" customWidth="1"/>
    <col min="8" max="8" width="1.85546875" style="3" customWidth="1"/>
    <col min="9" max="10" width="1.7109375" style="3" customWidth="1"/>
    <col min="11" max="11" width="10.28515625" style="6" customWidth="1"/>
    <col min="12" max="12" width="2.7109375" style="57" customWidth="1"/>
    <col min="13" max="13" width="1.7109375" style="3" customWidth="1"/>
    <col min="14" max="14" width="10.5703125" style="6" customWidth="1"/>
    <col min="15" max="15" width="1.85546875" style="3" customWidth="1"/>
    <col min="16" max="16384" width="9.140625" style="6"/>
  </cols>
  <sheetData>
    <row r="1" spans="1:15" ht="15.75">
      <c r="A1" s="16" t="s">
        <v>89</v>
      </c>
      <c r="E1" s="3"/>
      <c r="F1" s="57"/>
      <c r="L1" s="3"/>
      <c r="M1" s="57"/>
    </row>
    <row r="2" spans="1:15" ht="38.25">
      <c r="A2" s="18" t="s">
        <v>92</v>
      </c>
      <c r="E2" s="3"/>
      <c r="F2" s="57"/>
      <c r="L2" s="3"/>
      <c r="M2" s="57"/>
    </row>
    <row r="3" spans="1:15" s="20" customFormat="1" ht="12">
      <c r="A3" s="244" t="str">
        <f>'Select Financial Results QTD'!A3</f>
        <v>June 30, 2022</v>
      </c>
      <c r="B3" s="83"/>
      <c r="C3" s="83"/>
      <c r="D3" s="83"/>
      <c r="E3" s="83"/>
      <c r="F3" s="83"/>
      <c r="G3" s="83"/>
      <c r="H3" s="21" t="s">
        <v>0</v>
      </c>
      <c r="I3" s="83"/>
      <c r="J3" s="83"/>
      <c r="K3" s="83"/>
      <c r="L3" s="83"/>
      <c r="M3" s="83"/>
      <c r="N3" s="83"/>
      <c r="O3" s="21" t="s">
        <v>0</v>
      </c>
    </row>
    <row r="4" spans="1:15" s="20" customFormat="1" ht="12">
      <c r="A4" s="244"/>
      <c r="B4" s="83"/>
      <c r="C4" s="83"/>
      <c r="D4" s="83"/>
      <c r="E4" s="83"/>
      <c r="F4" s="83"/>
      <c r="G4" s="83"/>
      <c r="H4" s="21"/>
      <c r="I4" s="83"/>
      <c r="J4" s="83"/>
      <c r="K4" s="83"/>
      <c r="L4" s="83"/>
      <c r="M4" s="83"/>
      <c r="N4" s="83"/>
      <c r="O4" s="21"/>
    </row>
    <row r="5" spans="1:15" s="20" customFormat="1">
      <c r="A5" s="66" t="s">
        <v>153</v>
      </c>
      <c r="B5" s="21"/>
      <c r="C5" s="187"/>
      <c r="D5" s="187"/>
      <c r="E5" s="10"/>
      <c r="F5" s="187"/>
      <c r="G5" s="187"/>
      <c r="H5" s="10"/>
      <c r="I5" s="21"/>
      <c r="J5" s="187"/>
      <c r="K5" s="187"/>
      <c r="L5" s="10"/>
      <c r="M5" s="187"/>
      <c r="N5" s="187"/>
      <c r="O5" s="10"/>
    </row>
    <row r="6" spans="1:15" s="20" customFormat="1">
      <c r="A6" s="22"/>
      <c r="B6" s="21"/>
      <c r="C6" s="271" t="s">
        <v>181</v>
      </c>
      <c r="D6" s="271"/>
      <c r="E6" s="271"/>
      <c r="F6" s="271"/>
      <c r="G6" s="271"/>
      <c r="H6" s="10"/>
      <c r="I6" s="21"/>
      <c r="J6" s="271" t="s">
        <v>179</v>
      </c>
      <c r="K6" s="271"/>
      <c r="L6" s="271"/>
      <c r="M6" s="271"/>
      <c r="N6" s="271"/>
      <c r="O6" s="10"/>
    </row>
    <row r="7" spans="1:15" s="20" customFormat="1" ht="12.75" customHeight="1">
      <c r="A7" s="8"/>
      <c r="B7" s="21" t="s">
        <v>0</v>
      </c>
      <c r="C7" s="269">
        <v>2022</v>
      </c>
      <c r="D7" s="269"/>
      <c r="E7" s="21" t="s">
        <v>0</v>
      </c>
      <c r="F7" s="269">
        <v>2021</v>
      </c>
      <c r="G7" s="269"/>
      <c r="H7" s="10" t="s">
        <v>1</v>
      </c>
      <c r="I7" s="21" t="s">
        <v>0</v>
      </c>
      <c r="J7" s="269">
        <v>2022</v>
      </c>
      <c r="K7" s="269"/>
      <c r="L7" s="21" t="s">
        <v>0</v>
      </c>
      <c r="M7" s="269">
        <v>2021</v>
      </c>
      <c r="N7" s="269"/>
      <c r="O7" s="10" t="s">
        <v>1</v>
      </c>
    </row>
    <row r="8" spans="1:15" s="25" customFormat="1" ht="12.75" customHeight="1">
      <c r="A8" s="11" t="s">
        <v>15</v>
      </c>
      <c r="B8" s="2"/>
      <c r="C8" s="4" t="s">
        <v>2</v>
      </c>
      <c r="D8" s="24">
        <v>81600</v>
      </c>
      <c r="E8" s="4"/>
      <c r="F8" s="4" t="s">
        <v>2</v>
      </c>
      <c r="G8" s="24">
        <v>66233</v>
      </c>
      <c r="H8" s="4" t="s">
        <v>3</v>
      </c>
      <c r="I8" s="2"/>
      <c r="J8" s="4" t="s">
        <v>2</v>
      </c>
      <c r="K8" s="24">
        <v>179045</v>
      </c>
      <c r="L8" s="4"/>
      <c r="M8" s="4" t="s">
        <v>2</v>
      </c>
      <c r="N8" s="24">
        <v>147798</v>
      </c>
      <c r="O8" s="4" t="s">
        <v>3</v>
      </c>
    </row>
    <row r="9" spans="1:15" s="25" customFormat="1" ht="12.75" customHeight="1">
      <c r="A9" s="11" t="s">
        <v>138</v>
      </c>
      <c r="B9" s="2"/>
      <c r="C9" s="4"/>
      <c r="D9" s="24">
        <v>15</v>
      </c>
      <c r="E9" s="4"/>
      <c r="F9" s="4"/>
      <c r="G9" s="24">
        <v>2966</v>
      </c>
      <c r="H9" s="4"/>
      <c r="I9" s="2"/>
      <c r="J9" s="4"/>
      <c r="K9" s="24">
        <v>-3</v>
      </c>
      <c r="L9" s="4"/>
      <c r="M9" s="4"/>
      <c r="N9" s="24">
        <v>4727</v>
      </c>
      <c r="O9" s="4"/>
    </row>
    <row r="10" spans="1:15" s="25" customFormat="1" ht="12.75" customHeight="1">
      <c r="A10" s="11" t="s">
        <v>133</v>
      </c>
      <c r="B10" s="2"/>
      <c r="C10" s="2" t="s">
        <v>3</v>
      </c>
      <c r="D10" s="24">
        <v>-541</v>
      </c>
      <c r="E10" s="4"/>
      <c r="F10" s="2" t="s">
        <v>3</v>
      </c>
      <c r="G10" s="24">
        <v>325</v>
      </c>
      <c r="H10" s="4" t="s">
        <v>3</v>
      </c>
      <c r="I10" s="2"/>
      <c r="J10" s="2" t="s">
        <v>3</v>
      </c>
      <c r="K10" s="24">
        <v>-94</v>
      </c>
      <c r="L10" s="4"/>
      <c r="M10" s="2" t="s">
        <v>3</v>
      </c>
      <c r="N10" s="24">
        <v>818</v>
      </c>
      <c r="O10" s="4" t="s">
        <v>3</v>
      </c>
    </row>
    <row r="11" spans="1:15" s="27" customFormat="1" ht="12.75" customHeight="1">
      <c r="A11" s="11" t="s">
        <v>9</v>
      </c>
      <c r="B11" s="2"/>
      <c r="C11" s="2" t="s">
        <v>3</v>
      </c>
      <c r="D11" s="24">
        <v>44770</v>
      </c>
      <c r="E11" s="4"/>
      <c r="F11" s="2" t="s">
        <v>3</v>
      </c>
      <c r="G11" s="24">
        <v>41867</v>
      </c>
      <c r="H11" s="4" t="s">
        <v>3</v>
      </c>
      <c r="I11" s="2"/>
      <c r="J11" s="2" t="s">
        <v>3</v>
      </c>
      <c r="K11" s="24">
        <v>89220</v>
      </c>
      <c r="L11" s="4"/>
      <c r="M11" s="2" t="s">
        <v>3</v>
      </c>
      <c r="N11" s="24">
        <v>82833</v>
      </c>
      <c r="O11" s="4" t="s">
        <v>3</v>
      </c>
    </row>
    <row r="12" spans="1:15" s="25" customFormat="1" ht="12.75" customHeight="1">
      <c r="A12" s="11" t="s">
        <v>139</v>
      </c>
      <c r="B12" s="2"/>
      <c r="C12" s="2"/>
      <c r="D12" s="24">
        <v>7295</v>
      </c>
      <c r="E12" s="4"/>
      <c r="F12" s="2"/>
      <c r="G12" s="24">
        <v>2803</v>
      </c>
      <c r="H12" s="4"/>
      <c r="I12" s="2"/>
      <c r="J12" s="2"/>
      <c r="K12" s="24">
        <v>11164</v>
      </c>
      <c r="L12" s="4"/>
      <c r="M12" s="2"/>
      <c r="N12" s="24">
        <v>9186</v>
      </c>
      <c r="O12" s="4"/>
    </row>
    <row r="13" spans="1:15" s="27" customFormat="1" ht="12.75" customHeight="1">
      <c r="A13" s="11" t="s">
        <v>14</v>
      </c>
      <c r="B13" s="2"/>
      <c r="C13" s="2" t="s">
        <v>3</v>
      </c>
      <c r="D13" s="24">
        <v>25548</v>
      </c>
      <c r="E13" s="4"/>
      <c r="F13" s="2" t="s">
        <v>3</v>
      </c>
      <c r="G13" s="24">
        <v>17234</v>
      </c>
      <c r="H13" s="4" t="s">
        <v>3</v>
      </c>
      <c r="I13" s="2"/>
      <c r="J13" s="2" t="s">
        <v>3</v>
      </c>
      <c r="K13" s="24">
        <v>39258</v>
      </c>
      <c r="L13" s="4"/>
      <c r="M13" s="2" t="s">
        <v>3</v>
      </c>
      <c r="N13" s="24">
        <v>33503</v>
      </c>
      <c r="O13" s="4" t="s">
        <v>3</v>
      </c>
    </row>
    <row r="14" spans="1:15" s="25" customFormat="1" ht="12.75" customHeight="1">
      <c r="A14" s="11" t="s">
        <v>140</v>
      </c>
      <c r="B14" s="2"/>
      <c r="C14" s="2" t="s">
        <v>3</v>
      </c>
      <c r="D14" s="24">
        <v>-3066</v>
      </c>
      <c r="E14" s="4"/>
      <c r="F14" s="2"/>
      <c r="G14" s="24">
        <v>470</v>
      </c>
      <c r="H14" s="4" t="s">
        <v>3</v>
      </c>
      <c r="I14" s="2"/>
      <c r="J14" s="2" t="s">
        <v>3</v>
      </c>
      <c r="K14" s="24">
        <v>-2334</v>
      </c>
      <c r="L14" s="4"/>
      <c r="M14" s="2"/>
      <c r="N14" s="24">
        <v>-4883</v>
      </c>
      <c r="O14" s="4" t="s">
        <v>3</v>
      </c>
    </row>
    <row r="15" spans="1:15" s="25" customFormat="1" ht="12.75" customHeight="1">
      <c r="A15" s="11" t="s">
        <v>132</v>
      </c>
      <c r="B15" s="2"/>
      <c r="C15" s="4"/>
      <c r="D15" s="24">
        <v>0</v>
      </c>
      <c r="E15" s="4"/>
      <c r="F15" s="4"/>
      <c r="G15" s="24">
        <v>0</v>
      </c>
      <c r="H15" s="4"/>
      <c r="I15" s="2"/>
      <c r="J15" s="4"/>
      <c r="K15" s="24">
        <v>0</v>
      </c>
      <c r="L15" s="4"/>
      <c r="M15" s="4"/>
      <c r="N15" s="24">
        <v>0</v>
      </c>
      <c r="O15" s="4"/>
    </row>
    <row r="16" spans="1:15" s="25" customFormat="1" ht="12.75" customHeight="1" thickBot="1">
      <c r="A16" s="11" t="s">
        <v>36</v>
      </c>
      <c r="B16" s="2"/>
      <c r="C16" s="30" t="s">
        <v>2</v>
      </c>
      <c r="D16" s="31">
        <f>SUM(D8:D15)</f>
        <v>155621</v>
      </c>
      <c r="E16" s="4"/>
      <c r="F16" s="30" t="s">
        <v>2</v>
      </c>
      <c r="G16" s="31">
        <f>SUM(G8:G15)</f>
        <v>131898</v>
      </c>
      <c r="H16" s="4" t="s">
        <v>3</v>
      </c>
      <c r="I16" s="2"/>
      <c r="J16" s="30" t="s">
        <v>2</v>
      </c>
      <c r="K16" s="31">
        <f>SUM(K8:K15)</f>
        <v>316256</v>
      </c>
      <c r="L16" s="4"/>
      <c r="M16" s="30" t="s">
        <v>2</v>
      </c>
      <c r="N16" s="31">
        <f>SUM(N8:N15)</f>
        <v>273982</v>
      </c>
      <c r="O16" s="4" t="s">
        <v>3</v>
      </c>
    </row>
    <row r="17" spans="1:15" s="27" customFormat="1" ht="12.75" customHeight="1" thickTop="1">
      <c r="A17" s="11" t="s">
        <v>66</v>
      </c>
      <c r="B17" s="2"/>
      <c r="C17" s="4"/>
      <c r="D17" s="24">
        <v>-44770</v>
      </c>
      <c r="E17" s="4"/>
      <c r="F17" s="4"/>
      <c r="G17" s="24">
        <v>-41867</v>
      </c>
      <c r="H17" s="4"/>
      <c r="I17" s="2"/>
      <c r="J17" s="4"/>
      <c r="K17" s="24">
        <v>-89220</v>
      </c>
      <c r="L17" s="4"/>
      <c r="M17" s="4"/>
      <c r="N17" s="24">
        <v>-82833</v>
      </c>
      <c r="O17" s="4"/>
    </row>
    <row r="18" spans="1:15" s="27" customFormat="1" ht="12.75" customHeight="1">
      <c r="A18" s="11" t="s">
        <v>159</v>
      </c>
      <c r="B18" s="2"/>
      <c r="C18" s="4"/>
      <c r="D18" s="24">
        <v>31761</v>
      </c>
      <c r="E18" s="4"/>
      <c r="F18" s="4"/>
      <c r="G18" s="24">
        <v>30240</v>
      </c>
      <c r="H18" s="4"/>
      <c r="I18" s="2"/>
      <c r="J18" s="4"/>
      <c r="K18" s="24">
        <v>63530</v>
      </c>
      <c r="L18" s="4"/>
      <c r="M18" s="4"/>
      <c r="N18" s="24">
        <v>59843</v>
      </c>
      <c r="O18" s="4"/>
    </row>
    <row r="19" spans="1:15" s="25" customFormat="1" ht="12.75" customHeight="1" thickBot="1">
      <c r="A19" s="11" t="s">
        <v>67</v>
      </c>
      <c r="B19" s="2"/>
      <c r="C19" s="30" t="s">
        <v>2</v>
      </c>
      <c r="D19" s="31">
        <f>SUM(D16:D18)</f>
        <v>142612</v>
      </c>
      <c r="E19" s="4"/>
      <c r="F19" s="30" t="s">
        <v>2</v>
      </c>
      <c r="G19" s="31">
        <f>SUM(G16:G18)</f>
        <v>120271</v>
      </c>
      <c r="H19" s="4"/>
      <c r="I19" s="2"/>
      <c r="J19" s="30" t="s">
        <v>2</v>
      </c>
      <c r="K19" s="31">
        <f>SUM(K16:K18)</f>
        <v>290566</v>
      </c>
      <c r="L19" s="4"/>
      <c r="M19" s="30" t="s">
        <v>2</v>
      </c>
      <c r="N19" s="31">
        <f>SUM(N16:N18)</f>
        <v>250992</v>
      </c>
      <c r="O19" s="4"/>
    </row>
    <row r="20" spans="1:15" s="25" customFormat="1" ht="12.75" customHeight="1" thickTop="1">
      <c r="A20" s="43" t="s">
        <v>118</v>
      </c>
      <c r="B20" s="2"/>
      <c r="C20" s="4"/>
      <c r="D20" s="262">
        <v>52.4</v>
      </c>
      <c r="E20" s="4" t="s">
        <v>21</v>
      </c>
      <c r="F20" s="4"/>
      <c r="G20" s="34">
        <v>50.6</v>
      </c>
      <c r="H20" s="4" t="s">
        <v>68</v>
      </c>
      <c r="I20" s="2"/>
      <c r="J20" s="4"/>
      <c r="K20" s="262">
        <v>52</v>
      </c>
      <c r="L20" s="4" t="s">
        <v>21</v>
      </c>
      <c r="M20" s="4"/>
      <c r="N20" s="34">
        <v>51.3</v>
      </c>
      <c r="O20" s="4" t="s">
        <v>68</v>
      </c>
    </row>
    <row r="21" spans="1:15" s="25" customFormat="1" ht="12.75" customHeight="1">
      <c r="A21" s="43" t="s">
        <v>119</v>
      </c>
      <c r="B21" s="2"/>
      <c r="C21" s="4"/>
      <c r="D21" s="262">
        <v>48</v>
      </c>
      <c r="E21" s="4" t="s">
        <v>21</v>
      </c>
      <c r="F21" s="4"/>
      <c r="G21" s="34">
        <v>46.1</v>
      </c>
      <c r="H21" s="4" t="s">
        <v>68</v>
      </c>
      <c r="I21" s="2"/>
      <c r="J21" s="4"/>
      <c r="K21" s="262">
        <v>47.7</v>
      </c>
      <c r="L21" s="4" t="s">
        <v>21</v>
      </c>
      <c r="M21" s="4"/>
      <c r="N21" s="34">
        <v>47</v>
      </c>
      <c r="O21" s="4" t="s">
        <v>68</v>
      </c>
    </row>
    <row r="22" spans="1:15">
      <c r="A22" s="69"/>
      <c r="B22" s="70"/>
      <c r="C22" s="123"/>
      <c r="D22" s="72"/>
      <c r="E22" s="4"/>
      <c r="F22" s="4"/>
      <c r="G22" s="72"/>
      <c r="H22" s="4"/>
      <c r="I22" s="70"/>
      <c r="J22" s="123"/>
      <c r="K22" s="72"/>
      <c r="L22" s="4"/>
      <c r="M22" s="4"/>
      <c r="N22" s="72"/>
      <c r="O22" s="4"/>
    </row>
    <row r="23" spans="1:15">
      <c r="D23" s="124"/>
      <c r="G23" s="124"/>
      <c r="K23" s="124"/>
      <c r="N23" s="124"/>
    </row>
    <row r="24" spans="1:15">
      <c r="D24" s="124"/>
      <c r="G24" s="124"/>
      <c r="K24" s="124"/>
      <c r="N24" s="124"/>
    </row>
  </sheetData>
  <mergeCells count="6">
    <mergeCell ref="F7:G7"/>
    <mergeCell ref="C7:D7"/>
    <mergeCell ref="C6:G6"/>
    <mergeCell ref="J6:N6"/>
    <mergeCell ref="J7:K7"/>
    <mergeCell ref="M7:N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3"/>
  <sheetViews>
    <sheetView zoomScale="120" zoomScaleNormal="120" workbookViewId="0"/>
  </sheetViews>
  <sheetFormatPr defaultRowHeight="9"/>
  <cols>
    <col min="1" max="1" width="37.7109375" style="6" customWidth="1"/>
    <col min="2" max="3" width="1.7109375" style="3" customWidth="1"/>
    <col min="4" max="4" width="10.7109375" style="6" customWidth="1"/>
    <col min="5" max="5" width="1.28515625" style="57" customWidth="1"/>
    <col min="6" max="6" width="1.7109375" style="3" customWidth="1"/>
    <col min="7" max="7" width="11" style="6" customWidth="1"/>
    <col min="8" max="9" width="1.7109375" style="3" customWidth="1"/>
    <col min="10" max="10" width="10.7109375" style="6" customWidth="1"/>
    <col min="11" max="11" width="1.28515625" style="57" customWidth="1"/>
    <col min="12" max="12" width="1.7109375" style="3" customWidth="1"/>
    <col min="13" max="13" width="11" style="6" customWidth="1"/>
    <col min="14" max="16384" width="9.140625" style="6"/>
  </cols>
  <sheetData>
    <row r="1" spans="1:13" ht="15.75">
      <c r="A1" s="16" t="s">
        <v>89</v>
      </c>
      <c r="E1" s="3"/>
      <c r="F1" s="57"/>
      <c r="K1" s="3"/>
      <c r="L1" s="57"/>
    </row>
    <row r="2" spans="1:13" ht="25.5">
      <c r="A2" s="18" t="s">
        <v>93</v>
      </c>
      <c r="E2" s="3"/>
      <c r="F2" s="57"/>
      <c r="K2" s="3"/>
      <c r="L2" s="57"/>
    </row>
    <row r="3" spans="1:13" s="20" customFormat="1" ht="12">
      <c r="A3" s="244" t="str">
        <f>'Select Financial Results QTD'!A3</f>
        <v>June 30, 2022</v>
      </c>
      <c r="B3" s="21" t="s">
        <v>0</v>
      </c>
      <c r="C3" s="3"/>
      <c r="D3" s="59"/>
      <c r="E3" s="10" t="s">
        <v>1</v>
      </c>
      <c r="F3" s="57"/>
      <c r="G3" s="59"/>
      <c r="H3" s="188" t="s">
        <v>0</v>
      </c>
      <c r="I3" s="188"/>
      <c r="J3" s="59"/>
      <c r="K3" s="10" t="s">
        <v>1</v>
      </c>
      <c r="L3" s="57"/>
      <c r="M3" s="59"/>
    </row>
    <row r="4" spans="1:13">
      <c r="A4" s="60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s="20" customFormat="1">
      <c r="A5" s="66" t="s">
        <v>154</v>
      </c>
      <c r="B5" s="21"/>
      <c r="C5" s="187"/>
      <c r="D5" s="187"/>
      <c r="E5" s="10"/>
      <c r="F5" s="187"/>
      <c r="G5" s="187"/>
      <c r="H5" s="21"/>
      <c r="I5" s="187"/>
      <c r="J5" s="187"/>
      <c r="K5" s="10"/>
      <c r="L5" s="187"/>
      <c r="M5" s="187"/>
    </row>
    <row r="6" spans="1:13" s="20" customFormat="1">
      <c r="A6" s="22"/>
      <c r="B6" s="21"/>
      <c r="C6" s="271" t="s">
        <v>180</v>
      </c>
      <c r="D6" s="271"/>
      <c r="E6" s="271"/>
      <c r="F6" s="271"/>
      <c r="G6" s="271"/>
      <c r="H6" s="21"/>
      <c r="I6" s="271" t="s">
        <v>179</v>
      </c>
      <c r="J6" s="271"/>
      <c r="K6" s="271"/>
      <c r="L6" s="271"/>
      <c r="M6" s="271"/>
    </row>
    <row r="7" spans="1:13" s="20" customFormat="1">
      <c r="A7" s="8"/>
      <c r="B7" s="21" t="s">
        <v>0</v>
      </c>
      <c r="C7" s="269">
        <v>2022</v>
      </c>
      <c r="D7" s="269"/>
      <c r="E7" s="21" t="s">
        <v>0</v>
      </c>
      <c r="F7" s="269">
        <v>2021</v>
      </c>
      <c r="G7" s="269"/>
      <c r="H7" s="21" t="s">
        <v>0</v>
      </c>
      <c r="I7" s="269">
        <v>2022</v>
      </c>
      <c r="J7" s="269"/>
      <c r="K7" s="21" t="s">
        <v>0</v>
      </c>
      <c r="L7" s="269">
        <v>2021</v>
      </c>
      <c r="M7" s="269"/>
    </row>
    <row r="8" spans="1:13" s="25" customFormat="1" ht="9.75" thickBot="1">
      <c r="A8" s="35" t="s">
        <v>141</v>
      </c>
      <c r="B8" s="4"/>
      <c r="C8" s="170" t="s">
        <v>2</v>
      </c>
      <c r="D8" s="44">
        <v>0.33</v>
      </c>
      <c r="E8" s="45"/>
      <c r="F8" s="32" t="s">
        <v>2</v>
      </c>
      <c r="G8" s="44">
        <v>0.27</v>
      </c>
      <c r="H8" s="4"/>
      <c r="I8" s="170" t="s">
        <v>2</v>
      </c>
      <c r="J8" s="44">
        <v>0.73</v>
      </c>
      <c r="K8" s="45"/>
      <c r="L8" s="32" t="s">
        <v>2</v>
      </c>
      <c r="M8" s="44">
        <v>0.6</v>
      </c>
    </row>
    <row r="9" spans="1:13" s="25" customFormat="1" ht="12.75" customHeight="1" thickTop="1">
      <c r="A9" s="36" t="s">
        <v>45</v>
      </c>
      <c r="B9" s="2"/>
      <c r="C9" s="2" t="s">
        <v>2</v>
      </c>
      <c r="D9" s="46">
        <v>68344</v>
      </c>
      <c r="E9" s="45"/>
      <c r="F9" s="4" t="s">
        <v>157</v>
      </c>
      <c r="G9" s="46">
        <v>55316</v>
      </c>
      <c r="H9" s="2"/>
      <c r="I9" s="2" t="s">
        <v>2</v>
      </c>
      <c r="J9" s="46">
        <v>151309</v>
      </c>
      <c r="K9" s="45"/>
      <c r="L9" s="4" t="s">
        <v>157</v>
      </c>
      <c r="M9" s="46">
        <v>123175</v>
      </c>
    </row>
    <row r="10" spans="1:13" s="25" customFormat="1" ht="12.75" customHeight="1">
      <c r="A10" s="36" t="s">
        <v>142</v>
      </c>
      <c r="B10" s="2"/>
      <c r="C10" s="28" t="s">
        <v>3</v>
      </c>
      <c r="D10" s="47">
        <v>13256</v>
      </c>
      <c r="E10" s="45"/>
      <c r="F10" s="28" t="s">
        <v>3</v>
      </c>
      <c r="G10" s="47">
        <v>10917</v>
      </c>
      <c r="H10" s="2"/>
      <c r="I10" s="28" t="s">
        <v>3</v>
      </c>
      <c r="J10" s="47">
        <v>27736</v>
      </c>
      <c r="K10" s="45"/>
      <c r="L10" s="28" t="s">
        <v>3</v>
      </c>
      <c r="M10" s="47">
        <v>24623</v>
      </c>
    </row>
    <row r="11" spans="1:13" s="25" customFormat="1">
      <c r="A11" s="36" t="s">
        <v>15</v>
      </c>
      <c r="B11" s="4"/>
      <c r="C11" s="4"/>
      <c r="D11" s="46">
        <f>SUM(D9:D10)</f>
        <v>81600</v>
      </c>
      <c r="E11" s="45"/>
      <c r="F11" s="4"/>
      <c r="G11" s="46">
        <v>66233</v>
      </c>
      <c r="H11" s="4"/>
      <c r="I11" s="4"/>
      <c r="J11" s="46">
        <f>SUM(J9:J10)</f>
        <v>179045</v>
      </c>
      <c r="K11" s="45"/>
      <c r="L11" s="4"/>
      <c r="M11" s="46">
        <v>147798</v>
      </c>
    </row>
    <row r="12" spans="1:13" s="25" customFormat="1">
      <c r="A12" s="36" t="s">
        <v>14</v>
      </c>
      <c r="B12" s="2"/>
      <c r="C12" s="2"/>
      <c r="D12" s="46">
        <v>25548</v>
      </c>
      <c r="E12" s="45"/>
      <c r="F12" s="4"/>
      <c r="G12" s="46">
        <v>17234</v>
      </c>
      <c r="H12" s="2"/>
      <c r="I12" s="2"/>
      <c r="J12" s="46">
        <v>39258</v>
      </c>
      <c r="K12" s="45"/>
      <c r="L12" s="4"/>
      <c r="M12" s="46">
        <v>33503</v>
      </c>
    </row>
    <row r="13" spans="1:13" s="25" customFormat="1">
      <c r="A13" s="36" t="s">
        <v>138</v>
      </c>
      <c r="B13" s="2"/>
      <c r="C13" s="2"/>
      <c r="D13" s="46">
        <v>15</v>
      </c>
      <c r="E13" s="45"/>
      <c r="F13" s="4"/>
      <c r="G13" s="46">
        <v>2966</v>
      </c>
      <c r="H13" s="2"/>
      <c r="I13" s="2"/>
      <c r="J13" s="46">
        <v>-3</v>
      </c>
      <c r="K13" s="45"/>
      <c r="L13" s="4"/>
      <c r="M13" s="46">
        <v>4727</v>
      </c>
    </row>
    <row r="14" spans="1:13" s="27" customFormat="1">
      <c r="A14" s="36" t="s">
        <v>160</v>
      </c>
      <c r="B14" s="2"/>
      <c r="C14" s="4" t="s">
        <v>3</v>
      </c>
      <c r="D14" s="46">
        <v>31761</v>
      </c>
      <c r="E14" s="45"/>
      <c r="F14" s="4"/>
      <c r="G14" s="46">
        <v>30240</v>
      </c>
      <c r="H14" s="2"/>
      <c r="I14" s="4" t="s">
        <v>3</v>
      </c>
      <c r="J14" s="46">
        <v>63530</v>
      </c>
      <c r="K14" s="45"/>
      <c r="L14" s="4"/>
      <c r="M14" s="46">
        <v>59843</v>
      </c>
    </row>
    <row r="15" spans="1:13" s="27" customFormat="1">
      <c r="A15" s="36" t="s">
        <v>139</v>
      </c>
      <c r="B15" s="2"/>
      <c r="C15" s="4" t="s">
        <v>3</v>
      </c>
      <c r="D15" s="46">
        <v>7295</v>
      </c>
      <c r="E15" s="45"/>
      <c r="F15" s="4"/>
      <c r="G15" s="46">
        <v>2803</v>
      </c>
      <c r="H15" s="2"/>
      <c r="I15" s="4" t="s">
        <v>3</v>
      </c>
      <c r="J15" s="46">
        <v>11164</v>
      </c>
      <c r="K15" s="45"/>
      <c r="L15" s="4"/>
      <c r="M15" s="46">
        <v>9186</v>
      </c>
    </row>
    <row r="16" spans="1:13" s="27" customFormat="1">
      <c r="A16" s="36" t="s">
        <v>140</v>
      </c>
      <c r="B16" s="2"/>
      <c r="C16" s="4"/>
      <c r="D16" s="46">
        <v>-3066</v>
      </c>
      <c r="E16" s="45"/>
      <c r="F16" s="4"/>
      <c r="G16" s="46">
        <v>470</v>
      </c>
      <c r="H16" s="2"/>
      <c r="I16" s="4"/>
      <c r="J16" s="46">
        <v>-2334</v>
      </c>
      <c r="K16" s="45"/>
      <c r="L16" s="4"/>
      <c r="M16" s="46">
        <v>-4883</v>
      </c>
    </row>
    <row r="17" spans="1:13" s="27" customFormat="1">
      <c r="A17" s="36" t="s">
        <v>132</v>
      </c>
      <c r="B17" s="2"/>
      <c r="C17" s="4"/>
      <c r="D17" s="46">
        <v>0</v>
      </c>
      <c r="E17" s="45"/>
      <c r="F17" s="4"/>
      <c r="G17" s="46">
        <v>0</v>
      </c>
      <c r="H17" s="2"/>
      <c r="I17" s="4"/>
      <c r="J17" s="46">
        <v>0</v>
      </c>
      <c r="K17" s="45"/>
      <c r="L17" s="4"/>
      <c r="M17" s="46">
        <v>0</v>
      </c>
    </row>
    <row r="18" spans="1:13" s="25" customFormat="1">
      <c r="A18" s="36" t="s">
        <v>37</v>
      </c>
      <c r="B18" s="2"/>
      <c r="C18" s="4"/>
      <c r="D18" s="48">
        <f>SUM(D11:D17)</f>
        <v>143153</v>
      </c>
      <c r="E18" s="45"/>
      <c r="F18" s="4"/>
      <c r="G18" s="48">
        <f>SUM(G11:G17)</f>
        <v>119946</v>
      </c>
      <c r="H18" s="2"/>
      <c r="I18" s="4"/>
      <c r="J18" s="48">
        <f>SUM(J11:J17)</f>
        <v>290660</v>
      </c>
      <c r="K18" s="45"/>
      <c r="L18" s="4"/>
      <c r="M18" s="48">
        <f>SUM(M11:M17)</f>
        <v>250174</v>
      </c>
    </row>
    <row r="19" spans="1:13" s="25" customFormat="1">
      <c r="A19" s="36" t="s">
        <v>143</v>
      </c>
      <c r="B19" s="2"/>
      <c r="C19" s="4"/>
      <c r="D19" s="46">
        <v>-31494</v>
      </c>
      <c r="E19" s="45"/>
      <c r="F19" s="4"/>
      <c r="G19" s="46">
        <v>-26388</v>
      </c>
      <c r="H19" s="2"/>
      <c r="I19" s="4"/>
      <c r="J19" s="46">
        <v>-63946</v>
      </c>
      <c r="K19" s="45"/>
      <c r="L19" s="4"/>
      <c r="M19" s="46">
        <v>-55038</v>
      </c>
    </row>
    <row r="20" spans="1:13" s="25" customFormat="1" ht="9.75" thickBot="1">
      <c r="A20" s="36" t="s">
        <v>38</v>
      </c>
      <c r="B20" s="4"/>
      <c r="C20" s="30" t="s">
        <v>2</v>
      </c>
      <c r="D20" s="49">
        <f>D18+D19</f>
        <v>111659</v>
      </c>
      <c r="E20" s="45" t="s">
        <v>3</v>
      </c>
      <c r="F20" s="30" t="s">
        <v>2</v>
      </c>
      <c r="G20" s="49">
        <f>G18+G19</f>
        <v>93558</v>
      </c>
      <c r="H20" s="4"/>
      <c r="I20" s="30" t="s">
        <v>2</v>
      </c>
      <c r="J20" s="49">
        <f>J18+J19</f>
        <v>226714</v>
      </c>
      <c r="K20" s="45" t="s">
        <v>3</v>
      </c>
      <c r="L20" s="30" t="s">
        <v>2</v>
      </c>
      <c r="M20" s="49">
        <f>M18+M19</f>
        <v>195136</v>
      </c>
    </row>
    <row r="21" spans="1:13" s="25" customFormat="1" ht="10.5" thickTop="1" thickBot="1">
      <c r="A21" s="35" t="s">
        <v>39</v>
      </c>
      <c r="B21" s="4"/>
      <c r="C21" s="37" t="s">
        <v>2</v>
      </c>
      <c r="D21" s="251">
        <v>0.47</v>
      </c>
      <c r="E21" s="45"/>
      <c r="F21" s="37" t="s">
        <v>2</v>
      </c>
      <c r="G21" s="251">
        <v>0.39</v>
      </c>
      <c r="H21" s="4"/>
      <c r="I21" s="37" t="s">
        <v>2</v>
      </c>
      <c r="J21" s="251">
        <v>0.95</v>
      </c>
      <c r="K21" s="45"/>
      <c r="L21" s="37" t="s">
        <v>2</v>
      </c>
      <c r="M21" s="251">
        <v>0.82</v>
      </c>
    </row>
    <row r="22" spans="1:13" ht="9.75" thickTop="1">
      <c r="A22" s="125"/>
      <c r="B22" s="70"/>
      <c r="C22" s="123"/>
      <c r="D22" s="72"/>
      <c r="E22" s="4"/>
      <c r="F22" s="4"/>
      <c r="G22" s="72"/>
      <c r="H22" s="70"/>
      <c r="I22" s="123"/>
      <c r="J22" s="72"/>
      <c r="K22" s="4"/>
      <c r="L22" s="4"/>
      <c r="M22" s="72"/>
    </row>
    <row r="23" spans="1:13">
      <c r="A23" s="69"/>
      <c r="B23" s="70"/>
      <c r="C23" s="70"/>
      <c r="D23" s="72"/>
      <c r="E23" s="4"/>
      <c r="F23" s="4"/>
      <c r="G23" s="72"/>
      <c r="H23" s="70"/>
      <c r="I23" s="70"/>
      <c r="J23" s="72"/>
      <c r="K23" s="4"/>
      <c r="L23" s="4"/>
      <c r="M23" s="72"/>
    </row>
  </sheetData>
  <mergeCells count="6">
    <mergeCell ref="F7:G7"/>
    <mergeCell ref="C7:D7"/>
    <mergeCell ref="C6:G6"/>
    <mergeCell ref="I6:M6"/>
    <mergeCell ref="I7:J7"/>
    <mergeCell ref="L7:M7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  <ignoredErrors>
    <ignoredError sqref="G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zoomScale="120" zoomScaleNormal="120" workbookViewId="0"/>
  </sheetViews>
  <sheetFormatPr defaultRowHeight="9"/>
  <cols>
    <col min="1" max="1" width="56.7109375" style="6" customWidth="1"/>
    <col min="2" max="3" width="1.7109375" style="3" customWidth="1"/>
    <col min="4" max="4" width="11.7109375" style="6" customWidth="1"/>
    <col min="5" max="5" width="1.42578125" style="3" customWidth="1"/>
    <col min="6" max="6" width="1.7109375" style="3" customWidth="1"/>
    <col min="7" max="7" width="11.7109375" style="6" customWidth="1"/>
    <col min="8" max="9" width="1.7109375" style="3" customWidth="1"/>
    <col min="10" max="10" width="11.7109375" style="6" customWidth="1"/>
    <col min="11" max="11" width="1.42578125" style="3" customWidth="1"/>
    <col min="12" max="12" width="1.7109375" style="3" customWidth="1"/>
    <col min="13" max="13" width="11.7109375" style="6" customWidth="1"/>
    <col min="14" max="16384" width="9.140625" style="6"/>
  </cols>
  <sheetData>
    <row r="1" spans="1:13" ht="15.75">
      <c r="A1" s="16" t="s">
        <v>89</v>
      </c>
      <c r="F1" s="57"/>
      <c r="L1" s="57"/>
    </row>
    <row r="2" spans="1:13" ht="38.25">
      <c r="A2" s="18" t="s">
        <v>187</v>
      </c>
      <c r="F2" s="57"/>
      <c r="L2" s="57"/>
    </row>
    <row r="3" spans="1:13" s="20" customFormat="1" ht="10.5" customHeight="1">
      <c r="A3" s="245" t="str">
        <f>'Select Financial Results QTD'!A3</f>
        <v>June 30, 2022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>
      <c r="C4" s="187"/>
      <c r="D4" s="187"/>
      <c r="F4" s="187"/>
      <c r="G4" s="187"/>
      <c r="I4" s="187"/>
      <c r="J4" s="187"/>
      <c r="L4" s="187"/>
      <c r="M4" s="187"/>
    </row>
    <row r="5" spans="1:13">
      <c r="A5" s="8"/>
      <c r="B5" s="2"/>
      <c r="C5" s="188"/>
      <c r="D5" s="188"/>
      <c r="E5" s="188"/>
      <c r="F5" s="188"/>
      <c r="G5" s="188"/>
      <c r="H5" s="2"/>
      <c r="I5" s="188"/>
      <c r="J5" s="188"/>
      <c r="K5" s="188"/>
      <c r="L5" s="188"/>
      <c r="M5" s="188"/>
    </row>
    <row r="6" spans="1:13" s="38" customFormat="1">
      <c r="A6" s="6"/>
      <c r="B6" s="3"/>
      <c r="C6" s="273"/>
      <c r="D6" s="273"/>
      <c r="E6" s="3"/>
      <c r="F6" s="273"/>
      <c r="G6" s="273"/>
      <c r="H6" s="3"/>
      <c r="I6" s="273"/>
      <c r="J6" s="273"/>
      <c r="K6" s="3"/>
      <c r="L6" s="273"/>
      <c r="M6" s="273"/>
    </row>
    <row r="7" spans="1:13" s="25" customFormat="1" ht="10.35" customHeight="1">
      <c r="A7" s="7"/>
      <c r="B7" s="2"/>
      <c r="C7" s="273"/>
      <c r="D7" s="273"/>
      <c r="E7" s="2"/>
      <c r="F7" s="273"/>
      <c r="G7" s="273"/>
      <c r="H7" s="2"/>
      <c r="I7" s="273"/>
      <c r="J7" s="273"/>
      <c r="K7" s="2"/>
      <c r="L7" s="273"/>
      <c r="M7" s="273"/>
    </row>
    <row r="8" spans="1:13" s="25" customFormat="1" ht="10.35" customHeight="1">
      <c r="A8" s="8" t="s">
        <v>161</v>
      </c>
      <c r="B8" s="2"/>
      <c r="C8" s="273" t="s">
        <v>180</v>
      </c>
      <c r="D8" s="273"/>
      <c r="E8" s="273"/>
      <c r="F8" s="273"/>
      <c r="G8" s="273"/>
      <c r="H8" s="2"/>
      <c r="I8" s="273" t="s">
        <v>179</v>
      </c>
      <c r="J8" s="273"/>
      <c r="K8" s="273"/>
      <c r="L8" s="273"/>
      <c r="M8" s="273"/>
    </row>
    <row r="9" spans="1:13" s="25" customFormat="1">
      <c r="A9" s="291" t="s">
        <v>188</v>
      </c>
      <c r="B9" s="10" t="s">
        <v>0</v>
      </c>
      <c r="C9" s="270">
        <v>2022</v>
      </c>
      <c r="D9" s="270"/>
      <c r="E9" s="10" t="s">
        <v>0</v>
      </c>
      <c r="F9" s="270">
        <v>2021</v>
      </c>
      <c r="G9" s="270"/>
      <c r="H9" s="10" t="s">
        <v>0</v>
      </c>
      <c r="I9" s="270">
        <v>2022</v>
      </c>
      <c r="J9" s="270"/>
      <c r="K9" s="10" t="s">
        <v>0</v>
      </c>
      <c r="L9" s="270">
        <v>2021</v>
      </c>
      <c r="M9" s="270"/>
    </row>
    <row r="10" spans="1:13" s="25" customFormat="1">
      <c r="A10" s="39" t="s">
        <v>61</v>
      </c>
      <c r="B10" s="4"/>
      <c r="C10" s="4"/>
      <c r="D10" s="26">
        <v>207272675</v>
      </c>
      <c r="E10" s="4"/>
      <c r="F10" s="4"/>
      <c r="G10" s="26">
        <v>207463960</v>
      </c>
      <c r="H10" s="4"/>
      <c r="I10" s="4"/>
      <c r="J10" s="26">
        <v>207371372</v>
      </c>
      <c r="K10" s="4"/>
      <c r="L10" s="4"/>
      <c r="M10" s="26">
        <v>206253756</v>
      </c>
    </row>
    <row r="11" spans="1:13" s="25" customFormat="1">
      <c r="A11" s="39" t="s">
        <v>174</v>
      </c>
      <c r="B11" s="4"/>
      <c r="C11" s="4"/>
      <c r="D11" s="26">
        <v>76426</v>
      </c>
      <c r="E11" s="4"/>
      <c r="F11" s="4"/>
      <c r="G11" s="26">
        <v>0</v>
      </c>
      <c r="H11" s="4"/>
      <c r="I11" s="4"/>
      <c r="J11" s="26">
        <v>80778</v>
      </c>
      <c r="K11" s="4"/>
      <c r="L11" s="4"/>
      <c r="M11" s="26">
        <v>0</v>
      </c>
    </row>
    <row r="12" spans="1:13" s="25" customFormat="1">
      <c r="A12" s="39" t="s">
        <v>144</v>
      </c>
      <c r="B12" s="4"/>
      <c r="C12" s="4"/>
      <c r="D12" s="26">
        <v>29971658</v>
      </c>
      <c r="E12" s="4"/>
      <c r="F12" s="4"/>
      <c r="G12" s="26">
        <v>30531933</v>
      </c>
      <c r="H12" s="4"/>
      <c r="I12" s="4"/>
      <c r="J12" s="26">
        <v>30133370</v>
      </c>
      <c r="K12" s="4"/>
      <c r="L12" s="4"/>
      <c r="M12" s="26">
        <v>30871285</v>
      </c>
    </row>
    <row r="13" spans="1:13" ht="9.75" thickBot="1">
      <c r="A13" s="39" t="s">
        <v>60</v>
      </c>
      <c r="B13" s="4"/>
      <c r="C13" s="254"/>
      <c r="D13" s="255">
        <f>SUM(D10:D12)</f>
        <v>237320759</v>
      </c>
      <c r="E13" s="4"/>
      <c r="F13" s="254"/>
      <c r="G13" s="255">
        <f>SUM(G10:G12)</f>
        <v>237995893</v>
      </c>
      <c r="H13" s="4"/>
      <c r="I13" s="254"/>
      <c r="J13" s="255">
        <f>SUM(J10:J12)</f>
        <v>237585520</v>
      </c>
      <c r="K13" s="4"/>
      <c r="L13" s="254"/>
      <c r="M13" s="255">
        <f>SUM(M10:M12)</f>
        <v>237125041</v>
      </c>
    </row>
    <row r="14" spans="1:13" ht="10.5" thickTop="1" thickBot="1">
      <c r="A14" s="39" t="s">
        <v>69</v>
      </c>
      <c r="B14" s="4"/>
      <c r="C14" s="254" t="s">
        <v>2</v>
      </c>
      <c r="D14" s="255">
        <v>111659</v>
      </c>
      <c r="E14" s="4"/>
      <c r="F14" s="254" t="s">
        <v>2</v>
      </c>
      <c r="G14" s="255">
        <v>93558</v>
      </c>
      <c r="H14" s="4"/>
      <c r="I14" s="254" t="s">
        <v>2</v>
      </c>
      <c r="J14" s="255">
        <v>226714</v>
      </c>
      <c r="K14" s="4"/>
      <c r="L14" s="254" t="s">
        <v>2</v>
      </c>
      <c r="M14" s="255">
        <v>195136</v>
      </c>
    </row>
    <row r="15" spans="1:13" ht="10.5" thickTop="1" thickBot="1">
      <c r="A15" s="39" t="s">
        <v>39</v>
      </c>
      <c r="B15" s="4"/>
      <c r="C15" s="32" t="s">
        <v>2</v>
      </c>
      <c r="D15" s="40">
        <v>0.47</v>
      </c>
      <c r="E15" s="4"/>
      <c r="F15" s="32" t="s">
        <v>2</v>
      </c>
      <c r="G15" s="40">
        <v>0.39</v>
      </c>
      <c r="H15" s="4"/>
      <c r="I15" s="32" t="s">
        <v>2</v>
      </c>
      <c r="J15" s="40">
        <v>0.95</v>
      </c>
      <c r="K15" s="4"/>
      <c r="L15" s="32" t="s">
        <v>2</v>
      </c>
      <c r="M15" s="40">
        <v>0.82</v>
      </c>
    </row>
    <row r="16" spans="1:13" ht="9.75" thickTop="1"/>
    <row r="25" spans="2:12">
      <c r="B25" s="6"/>
      <c r="C25" s="6"/>
      <c r="E25" s="6"/>
      <c r="F25" s="6"/>
      <c r="H25" s="6"/>
      <c r="I25" s="6"/>
      <c r="K25" s="6"/>
      <c r="L25" s="6"/>
    </row>
  </sheetData>
  <mergeCells count="14">
    <mergeCell ref="I9:J9"/>
    <mergeCell ref="L9:M9"/>
    <mergeCell ref="I6:J6"/>
    <mergeCell ref="L6:M6"/>
    <mergeCell ref="I7:J7"/>
    <mergeCell ref="L7:M7"/>
    <mergeCell ref="I8:M8"/>
    <mergeCell ref="C9:D9"/>
    <mergeCell ref="F9:G9"/>
    <mergeCell ref="C6:D6"/>
    <mergeCell ref="F6:G6"/>
    <mergeCell ref="C7:D7"/>
    <mergeCell ref="F7:G7"/>
    <mergeCell ref="C8:G8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20" zoomScaleNormal="120" workbookViewId="0">
      <selection activeCell="P9" sqref="P9"/>
    </sheetView>
  </sheetViews>
  <sheetFormatPr defaultRowHeight="9"/>
  <cols>
    <col min="1" max="1" width="36.5703125" style="6" customWidth="1"/>
    <col min="2" max="2" width="1.7109375" style="3" customWidth="1"/>
    <col min="3" max="3" width="1.7109375" style="61" customWidth="1"/>
    <col min="4" max="4" width="10.28515625" style="6" customWidth="1"/>
    <col min="5" max="5" width="1.7109375" style="57" customWidth="1"/>
    <col min="6" max="6" width="1.7109375" style="61" customWidth="1"/>
    <col min="7" max="7" width="10.5703125" style="6" customWidth="1"/>
    <col min="8" max="8" width="1.7109375" style="3" customWidth="1"/>
    <col min="9" max="9" width="1.7109375" style="61" customWidth="1"/>
    <col min="10" max="10" width="10.28515625" style="6" customWidth="1"/>
    <col min="11" max="11" width="1.7109375" style="57" customWidth="1"/>
    <col min="12" max="12" width="1.7109375" style="61" customWidth="1"/>
    <col min="13" max="13" width="10.5703125" style="6" customWidth="1"/>
    <col min="14" max="16384" width="9.140625" style="6"/>
  </cols>
  <sheetData>
    <row r="1" spans="1:13" ht="15.75">
      <c r="A1" s="16" t="s">
        <v>89</v>
      </c>
      <c r="C1" s="3"/>
      <c r="E1" s="3"/>
      <c r="F1" s="57"/>
      <c r="I1" s="3"/>
      <c r="K1" s="3"/>
      <c r="L1" s="57"/>
    </row>
    <row r="2" spans="1:13" ht="25.5">
      <c r="A2" s="18" t="s">
        <v>59</v>
      </c>
      <c r="C2" s="3"/>
      <c r="E2" s="3"/>
      <c r="F2" s="57"/>
      <c r="I2" s="3"/>
      <c r="K2" s="3"/>
      <c r="L2" s="57"/>
    </row>
    <row r="3" spans="1:13" s="20" customFormat="1" ht="12">
      <c r="A3" s="244" t="str">
        <f>'Select Financial Results QTD'!A3</f>
        <v>June 30, 2022</v>
      </c>
      <c r="B3" s="21" t="s">
        <v>0</v>
      </c>
      <c r="C3" s="3"/>
      <c r="D3" s="59"/>
      <c r="E3" s="10" t="s">
        <v>1</v>
      </c>
      <c r="F3" s="57"/>
      <c r="G3" s="59"/>
      <c r="H3" s="21" t="s">
        <v>0</v>
      </c>
      <c r="I3" s="3"/>
      <c r="J3" s="59"/>
      <c r="K3" s="10" t="s">
        <v>1</v>
      </c>
      <c r="L3" s="57"/>
      <c r="M3" s="59"/>
    </row>
    <row r="4" spans="1:13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s="20" customFormat="1">
      <c r="A5" s="247" t="s">
        <v>155</v>
      </c>
      <c r="B5" s="21"/>
      <c r="C5" s="187"/>
      <c r="D5" s="187"/>
      <c r="E5" s="10"/>
      <c r="F5" s="187"/>
      <c r="G5" s="187"/>
      <c r="H5" s="21"/>
      <c r="I5" s="187"/>
      <c r="J5" s="187"/>
      <c r="K5" s="10"/>
      <c r="L5" s="187"/>
      <c r="M5" s="187"/>
    </row>
    <row r="6" spans="1:13" s="20" customFormat="1">
      <c r="A6" s="22"/>
      <c r="B6" s="21"/>
      <c r="C6" s="271" t="s">
        <v>181</v>
      </c>
      <c r="D6" s="271"/>
      <c r="E6" s="271"/>
      <c r="F6" s="271"/>
      <c r="G6" s="271"/>
      <c r="H6" s="21"/>
      <c r="I6" s="271" t="s">
        <v>179</v>
      </c>
      <c r="J6" s="271"/>
      <c r="K6" s="271"/>
      <c r="L6" s="271"/>
      <c r="M6" s="271"/>
    </row>
    <row r="7" spans="1:13" s="20" customFormat="1" ht="18">
      <c r="A7" s="9" t="s">
        <v>59</v>
      </c>
      <c r="B7" s="21" t="s">
        <v>0</v>
      </c>
      <c r="C7" s="269">
        <v>2022</v>
      </c>
      <c r="D7" s="269"/>
      <c r="E7" s="21" t="s">
        <v>0</v>
      </c>
      <c r="F7" s="269">
        <v>2021</v>
      </c>
      <c r="G7" s="269"/>
      <c r="H7" s="21" t="s">
        <v>0</v>
      </c>
      <c r="I7" s="269">
        <v>2022</v>
      </c>
      <c r="J7" s="269"/>
      <c r="K7" s="21" t="s">
        <v>0</v>
      </c>
      <c r="L7" s="269">
        <v>2021</v>
      </c>
      <c r="M7" s="269"/>
    </row>
    <row r="8" spans="1:13" s="25" customFormat="1">
      <c r="A8" s="62" t="s">
        <v>46</v>
      </c>
      <c r="B8" s="2"/>
      <c r="C8" s="63" t="s">
        <v>2</v>
      </c>
      <c r="D8" s="64">
        <v>190531</v>
      </c>
      <c r="E8" s="4"/>
      <c r="F8" s="63" t="s">
        <v>2</v>
      </c>
      <c r="G8" s="64">
        <v>177048</v>
      </c>
      <c r="H8" s="2"/>
      <c r="I8" s="63" t="s">
        <v>2</v>
      </c>
      <c r="J8" s="64">
        <v>390415</v>
      </c>
      <c r="K8" s="4"/>
      <c r="L8" s="63" t="s">
        <v>2</v>
      </c>
      <c r="M8" s="64">
        <v>352120</v>
      </c>
    </row>
    <row r="9" spans="1:13" s="25" customFormat="1">
      <c r="A9" s="39" t="s">
        <v>138</v>
      </c>
      <c r="B9" s="2"/>
      <c r="C9" s="65"/>
      <c r="D9" s="24">
        <v>-15</v>
      </c>
      <c r="E9" s="4"/>
      <c r="F9" s="65"/>
      <c r="G9" s="24">
        <v>-2966</v>
      </c>
      <c r="H9" s="2"/>
      <c r="I9" s="65"/>
      <c r="J9" s="24">
        <v>3</v>
      </c>
      <c r="K9" s="4"/>
      <c r="L9" s="65"/>
      <c r="M9" s="24">
        <v>-4727</v>
      </c>
    </row>
    <row r="10" spans="1:13" s="25" customFormat="1">
      <c r="A10" s="39" t="s">
        <v>160</v>
      </c>
      <c r="B10" s="2"/>
      <c r="C10" s="65" t="s">
        <v>3</v>
      </c>
      <c r="D10" s="24">
        <v>-31761</v>
      </c>
      <c r="E10" s="4"/>
      <c r="F10" s="65" t="s">
        <v>3</v>
      </c>
      <c r="G10" s="24">
        <v>-30240</v>
      </c>
      <c r="H10" s="2"/>
      <c r="I10" s="65" t="s">
        <v>3</v>
      </c>
      <c r="J10" s="24">
        <v>-63530</v>
      </c>
      <c r="K10" s="4"/>
      <c r="L10" s="65" t="s">
        <v>3</v>
      </c>
      <c r="M10" s="24">
        <v>-59843</v>
      </c>
    </row>
    <row r="11" spans="1:13" s="25" customFormat="1">
      <c r="A11" s="66" t="s">
        <v>139</v>
      </c>
      <c r="B11" s="2"/>
      <c r="C11" s="67" t="s">
        <v>3</v>
      </c>
      <c r="D11" s="26">
        <v>-7295</v>
      </c>
      <c r="E11" s="4"/>
      <c r="F11" s="67" t="s">
        <v>3</v>
      </c>
      <c r="G11" s="26">
        <v>-2803</v>
      </c>
      <c r="H11" s="2"/>
      <c r="I11" s="67" t="s">
        <v>3</v>
      </c>
      <c r="J11" s="26">
        <v>-11164</v>
      </c>
      <c r="K11" s="4"/>
      <c r="L11" s="67" t="s">
        <v>3</v>
      </c>
      <c r="M11" s="26">
        <v>-9186</v>
      </c>
    </row>
    <row r="12" spans="1:13" s="25" customFormat="1">
      <c r="A12" s="66" t="s">
        <v>140</v>
      </c>
      <c r="B12" s="2"/>
      <c r="C12" s="67" t="s">
        <v>3</v>
      </c>
      <c r="D12" s="26">
        <v>3066</v>
      </c>
      <c r="E12" s="4"/>
      <c r="F12" s="67" t="s">
        <v>3</v>
      </c>
      <c r="G12" s="26">
        <v>-470</v>
      </c>
      <c r="H12" s="2"/>
      <c r="I12" s="67" t="s">
        <v>3</v>
      </c>
      <c r="J12" s="26">
        <v>2334</v>
      </c>
      <c r="K12" s="4"/>
      <c r="L12" s="67" t="s">
        <v>3</v>
      </c>
      <c r="M12" s="26">
        <v>4883</v>
      </c>
    </row>
    <row r="13" spans="1:13" s="25" customFormat="1" ht="9.75" thickBot="1">
      <c r="A13" s="8" t="s">
        <v>47</v>
      </c>
      <c r="B13" s="2"/>
      <c r="C13" s="68" t="s">
        <v>2</v>
      </c>
      <c r="D13" s="31">
        <f>SUM(D8:D12)</f>
        <v>154526</v>
      </c>
      <c r="E13" s="4"/>
      <c r="F13" s="68" t="s">
        <v>2</v>
      </c>
      <c r="G13" s="31">
        <f>SUM(G8:G12)</f>
        <v>140569</v>
      </c>
      <c r="H13" s="2"/>
      <c r="I13" s="68" t="s">
        <v>2</v>
      </c>
      <c r="J13" s="31">
        <f>SUM(J8:J12)</f>
        <v>318058</v>
      </c>
      <c r="K13" s="4"/>
      <c r="L13" s="68" t="s">
        <v>2</v>
      </c>
      <c r="M13" s="31">
        <f>SUM(M8:M12)</f>
        <v>283247</v>
      </c>
    </row>
    <row r="14" spans="1:13" ht="9.75" thickTop="1">
      <c r="A14" s="69"/>
      <c r="B14" s="70"/>
      <c r="C14" s="71"/>
      <c r="D14" s="72"/>
      <c r="E14" s="4"/>
      <c r="F14" s="65"/>
      <c r="G14" s="72"/>
      <c r="H14" s="70"/>
      <c r="I14" s="71"/>
      <c r="J14" s="72"/>
      <c r="K14" s="4"/>
      <c r="L14" s="65"/>
      <c r="M14" s="72"/>
    </row>
    <row r="15" spans="1:13">
      <c r="A15" s="69"/>
      <c r="B15" s="70"/>
      <c r="C15" s="73"/>
      <c r="D15" s="74"/>
      <c r="E15" s="4"/>
      <c r="F15" s="67"/>
      <c r="G15" s="74"/>
      <c r="H15" s="70"/>
      <c r="I15" s="73"/>
      <c r="J15" s="74"/>
      <c r="K15" s="4"/>
      <c r="L15" s="67"/>
      <c r="M15" s="74"/>
    </row>
    <row r="22" spans="2:12">
      <c r="B22" s="6"/>
      <c r="C22" s="20"/>
      <c r="E22" s="6"/>
      <c r="F22" s="20"/>
      <c r="H22" s="6"/>
      <c r="I22" s="20"/>
      <c r="K22" s="6"/>
      <c r="L22" s="20"/>
    </row>
    <row r="23" spans="2:12">
      <c r="B23" s="6"/>
      <c r="C23" s="20"/>
      <c r="E23" s="6"/>
      <c r="F23" s="20"/>
      <c r="H23" s="6"/>
      <c r="I23" s="20"/>
      <c r="K23" s="6"/>
      <c r="L23" s="20"/>
    </row>
    <row r="24" spans="2:12">
      <c r="B24" s="6"/>
      <c r="C24" s="20"/>
      <c r="E24" s="6"/>
      <c r="F24" s="20"/>
      <c r="H24" s="6"/>
      <c r="I24" s="20"/>
      <c r="K24" s="6"/>
      <c r="L24" s="20"/>
    </row>
    <row r="25" spans="2:12">
      <c r="B25" s="6"/>
      <c r="C25" s="20"/>
      <c r="E25" s="6"/>
      <c r="F25" s="20"/>
      <c r="H25" s="6"/>
      <c r="I25" s="20"/>
      <c r="K25" s="6"/>
      <c r="L25" s="20"/>
    </row>
  </sheetData>
  <mergeCells count="6">
    <mergeCell ref="C7:D7"/>
    <mergeCell ref="F7:G7"/>
    <mergeCell ref="C6:G6"/>
    <mergeCell ref="I6:M6"/>
    <mergeCell ref="I7:J7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zoomScale="120" zoomScaleNormal="120" zoomScaleSheetLayoutView="100" workbookViewId="0"/>
  </sheetViews>
  <sheetFormatPr defaultRowHeight="9"/>
  <cols>
    <col min="1" max="1" width="59.140625" style="6" customWidth="1"/>
    <col min="2" max="2" width="1.7109375" style="3" customWidth="1"/>
    <col min="3" max="3" width="1.7109375" style="61" customWidth="1"/>
    <col min="4" max="4" width="12.85546875" style="6" customWidth="1"/>
    <col min="5" max="16384" width="9.140625" style="6"/>
  </cols>
  <sheetData>
    <row r="1" spans="1:5" ht="15.75">
      <c r="A1" s="16" t="s">
        <v>89</v>
      </c>
      <c r="B1" s="188"/>
      <c r="C1" s="188"/>
      <c r="D1" s="188"/>
    </row>
    <row r="2" spans="1:5" s="25" customFormat="1" ht="13.5" customHeight="1">
      <c r="A2" s="19" t="s">
        <v>94</v>
      </c>
      <c r="B2" s="188"/>
      <c r="C2" s="188"/>
      <c r="D2" s="188"/>
    </row>
    <row r="3" spans="1:5" s="20" customFormat="1" ht="12.75">
      <c r="A3" s="17" t="str">
        <f>'Select Financial Results QTD'!A3</f>
        <v>June 30, 2022</v>
      </c>
      <c r="B3" s="188"/>
      <c r="C3" s="188"/>
      <c r="D3" s="188"/>
    </row>
    <row r="4" spans="1:5" s="20" customFormat="1">
      <c r="B4" s="188"/>
      <c r="C4" s="188"/>
      <c r="D4" s="188"/>
    </row>
    <row r="5" spans="1:5">
      <c r="A5" s="39" t="s">
        <v>155</v>
      </c>
      <c r="B5" s="188"/>
      <c r="C5" s="188"/>
      <c r="D5" s="188"/>
    </row>
    <row r="6" spans="1:5" s="20" customFormat="1" ht="9" customHeight="1">
      <c r="A6" s="22"/>
      <c r="B6" s="21"/>
    </row>
    <row r="7" spans="1:5" s="20" customFormat="1" ht="9" customHeight="1">
      <c r="B7" s="21"/>
      <c r="C7" s="274" t="s">
        <v>182</v>
      </c>
      <c r="D7" s="274"/>
    </row>
    <row r="8" spans="1:5" s="20" customFormat="1">
      <c r="A8" s="22" t="s">
        <v>162</v>
      </c>
      <c r="B8" s="21" t="s">
        <v>0</v>
      </c>
      <c r="C8" s="274"/>
      <c r="D8" s="274"/>
    </row>
    <row r="9" spans="1:5" s="25" customFormat="1">
      <c r="A9" s="22" t="s">
        <v>35</v>
      </c>
      <c r="B9" s="2"/>
      <c r="C9" s="275"/>
      <c r="D9" s="275"/>
      <c r="E9" s="20"/>
    </row>
    <row r="10" spans="1:5" s="25" customFormat="1">
      <c r="A10" s="256" t="s">
        <v>32</v>
      </c>
      <c r="B10" s="4"/>
      <c r="C10" s="257" t="s">
        <v>2</v>
      </c>
      <c r="D10" s="258">
        <v>597330</v>
      </c>
      <c r="E10" s="248"/>
    </row>
    <row r="11" spans="1:5" s="25" customFormat="1">
      <c r="A11" s="39" t="s">
        <v>33</v>
      </c>
      <c r="B11" s="2"/>
      <c r="C11" s="65"/>
      <c r="D11" s="24">
        <v>-35767</v>
      </c>
      <c r="E11" s="248"/>
    </row>
    <row r="12" spans="1:5" s="25" customFormat="1">
      <c r="A12" s="39" t="s">
        <v>34</v>
      </c>
      <c r="B12" s="2"/>
      <c r="C12" s="65"/>
      <c r="D12" s="24">
        <v>-23158</v>
      </c>
      <c r="E12" s="248"/>
    </row>
    <row r="13" spans="1:5" s="25" customFormat="1" ht="9.75" thickBot="1">
      <c r="A13" s="8" t="s">
        <v>35</v>
      </c>
      <c r="B13" s="2"/>
      <c r="C13" s="259" t="s">
        <v>2</v>
      </c>
      <c r="D13" s="260">
        <f>SUM(D10:D12)</f>
        <v>538405</v>
      </c>
      <c r="E13" s="126"/>
    </row>
    <row r="14" spans="1:5" s="25" customFormat="1" ht="9.75" thickTop="1">
      <c r="A14" s="8"/>
      <c r="B14" s="2"/>
      <c r="C14" s="65"/>
      <c r="D14" s="24"/>
      <c r="E14" s="127"/>
    </row>
    <row r="15" spans="1:5">
      <c r="A15" s="125"/>
      <c r="B15" s="70"/>
      <c r="C15" s="65"/>
      <c r="D15" s="72"/>
    </row>
    <row r="16" spans="1:5">
      <c r="A16" s="125"/>
      <c r="B16" s="70"/>
      <c r="C16" s="65"/>
      <c r="D16" s="72"/>
    </row>
    <row r="17" spans="1:4">
      <c r="A17" s="128"/>
      <c r="C17" s="129"/>
      <c r="D17" s="128"/>
    </row>
    <row r="18" spans="1:4">
      <c r="A18" s="128"/>
      <c r="C18" s="129"/>
      <c r="D18" s="128"/>
    </row>
    <row r="19" spans="1:4">
      <c r="A19" s="128"/>
      <c r="C19" s="129"/>
      <c r="D19" s="128"/>
    </row>
    <row r="20" spans="1:4">
      <c r="A20" s="128"/>
      <c r="C20" s="129"/>
      <c r="D20" s="128"/>
    </row>
    <row r="21" spans="1:4">
      <c r="A21" s="128"/>
    </row>
    <row r="23" spans="1:4">
      <c r="B23" s="6"/>
      <c r="C23" s="20"/>
    </row>
    <row r="24" spans="1:4">
      <c r="B24" s="6"/>
      <c r="C24" s="20"/>
    </row>
    <row r="25" spans="1:4">
      <c r="B25" s="6"/>
      <c r="C25" s="20"/>
    </row>
    <row r="26" spans="1:4">
      <c r="B26" s="6"/>
      <c r="C26" s="20"/>
    </row>
  </sheetData>
  <mergeCells count="1">
    <mergeCell ref="C7:D9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zoomScale="120" zoomScaleNormal="120" workbookViewId="0"/>
  </sheetViews>
  <sheetFormatPr defaultRowHeight="15"/>
  <cols>
    <col min="1" max="1" width="54.5703125" style="1" customWidth="1"/>
    <col min="2" max="3" width="1.7109375" style="12" customWidth="1"/>
    <col min="4" max="4" width="13.7109375" style="5" customWidth="1"/>
    <col min="5" max="6" width="1.7109375" style="1" customWidth="1"/>
    <col min="7" max="7" width="13.7109375" style="1" customWidth="1"/>
    <col min="8" max="9" width="1.7109375" style="12" customWidth="1"/>
    <col min="10" max="10" width="13.7109375" style="5" customWidth="1"/>
    <col min="11" max="12" width="1.7109375" style="1" customWidth="1"/>
    <col min="13" max="13" width="13.7109375" style="1" customWidth="1"/>
    <col min="14" max="16384" width="9.140625" style="1"/>
  </cols>
  <sheetData>
    <row r="1" spans="1:13" s="6" customFormat="1" ht="15.75">
      <c r="A1" s="16" t="s">
        <v>89</v>
      </c>
      <c r="B1" s="3"/>
      <c r="C1" s="3"/>
      <c r="H1" s="3"/>
      <c r="I1" s="3"/>
    </row>
    <row r="2" spans="1:13" s="6" customFormat="1" ht="12.75">
      <c r="A2" s="18" t="s">
        <v>95</v>
      </c>
      <c r="B2" s="3"/>
      <c r="C2" s="3"/>
      <c r="H2" s="3"/>
      <c r="I2" s="3"/>
    </row>
    <row r="3" spans="1:13" s="20" customFormat="1" ht="12">
      <c r="A3" s="244" t="str">
        <f>'Select Financial Results QTD'!A3</f>
        <v>June 30, 2022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s="56" customFormat="1" ht="12.75" customHeight="1">
      <c r="C4" s="189"/>
      <c r="D4" s="189"/>
      <c r="F4" s="189"/>
      <c r="G4" s="189"/>
      <c r="I4" s="189"/>
      <c r="J4" s="189"/>
      <c r="L4" s="189"/>
      <c r="M4" s="189"/>
    </row>
    <row r="5" spans="1:13" s="56" customFormat="1" ht="12.75" customHeight="1">
      <c r="A5" s="246" t="s">
        <v>56</v>
      </c>
      <c r="C5" s="189"/>
      <c r="D5" s="189"/>
      <c r="F5" s="189"/>
      <c r="G5" s="189"/>
      <c r="I5" s="189"/>
      <c r="J5" s="189"/>
      <c r="L5" s="189"/>
      <c r="M5" s="189"/>
    </row>
    <row r="6" spans="1:13" s="56" customFormat="1" ht="11.25" customHeight="1">
      <c r="A6" s="41"/>
      <c r="B6" s="13"/>
      <c r="C6" s="271" t="s">
        <v>181</v>
      </c>
      <c r="D6" s="271"/>
      <c r="E6" s="271"/>
      <c r="F6" s="271"/>
      <c r="G6" s="271"/>
      <c r="H6" s="13"/>
      <c r="I6" s="271" t="s">
        <v>179</v>
      </c>
      <c r="J6" s="271"/>
      <c r="K6" s="271"/>
      <c r="L6" s="271"/>
      <c r="M6" s="271"/>
    </row>
    <row r="7" spans="1:13" s="56" customFormat="1" ht="11.25" customHeight="1">
      <c r="A7" s="50" t="s">
        <v>145</v>
      </c>
      <c r="B7" s="13"/>
      <c r="C7" s="269">
        <v>2022</v>
      </c>
      <c r="D7" s="269"/>
      <c r="E7" s="21" t="s">
        <v>0</v>
      </c>
      <c r="F7" s="269">
        <v>2021</v>
      </c>
      <c r="G7" s="269"/>
      <c r="H7" s="13"/>
      <c r="I7" s="269">
        <v>2022</v>
      </c>
      <c r="J7" s="269"/>
      <c r="K7" s="21" t="s">
        <v>0</v>
      </c>
      <c r="L7" s="269">
        <v>2021</v>
      </c>
      <c r="M7" s="269"/>
    </row>
    <row r="8" spans="1:13" s="56" customFormat="1" ht="11.25" customHeight="1">
      <c r="A8" s="51"/>
      <c r="C8" s="52"/>
      <c r="D8" s="52"/>
      <c r="F8" s="52"/>
      <c r="G8" s="52"/>
      <c r="I8" s="52"/>
      <c r="J8" s="52"/>
      <c r="L8" s="52"/>
      <c r="M8" s="52"/>
    </row>
    <row r="9" spans="1:13" s="20" customFormat="1" ht="11.25" customHeight="1">
      <c r="A9" s="231" t="s">
        <v>49</v>
      </c>
      <c r="B9" s="232"/>
      <c r="C9" s="233"/>
      <c r="D9" s="234"/>
      <c r="E9" s="232"/>
      <c r="F9" s="233"/>
      <c r="G9" s="234"/>
      <c r="H9" s="232"/>
      <c r="I9" s="233"/>
      <c r="J9" s="234"/>
      <c r="K9" s="232"/>
      <c r="L9" s="233"/>
      <c r="M9" s="234"/>
    </row>
    <row r="10" spans="1:13" s="25" customFormat="1" ht="9">
      <c r="A10" s="43" t="s">
        <v>45</v>
      </c>
      <c r="B10" s="232"/>
      <c r="C10" s="232" t="s">
        <v>2</v>
      </c>
      <c r="D10" s="24">
        <v>68344</v>
      </c>
      <c r="E10" s="232"/>
      <c r="F10" s="232" t="s">
        <v>2</v>
      </c>
      <c r="G10" s="24">
        <v>55316</v>
      </c>
      <c r="H10" s="232"/>
      <c r="I10" s="232" t="s">
        <v>2</v>
      </c>
      <c r="J10" s="24">
        <v>151309</v>
      </c>
      <c r="K10" s="232"/>
      <c r="L10" s="232" t="s">
        <v>2</v>
      </c>
      <c r="M10" s="24">
        <v>123175</v>
      </c>
    </row>
    <row r="11" spans="1:13" s="25" customFormat="1" ht="9.75" customHeight="1">
      <c r="A11" s="43" t="s">
        <v>163</v>
      </c>
      <c r="B11" s="232"/>
      <c r="C11" s="232"/>
      <c r="D11" s="24">
        <v>-26</v>
      </c>
      <c r="E11" s="232"/>
      <c r="F11" s="232"/>
      <c r="G11" s="24">
        <v>0</v>
      </c>
      <c r="H11" s="232"/>
      <c r="I11" s="232"/>
      <c r="J11" s="24">
        <v>-53</v>
      </c>
      <c r="K11" s="232"/>
      <c r="L11" s="232"/>
      <c r="M11" s="24">
        <v>0</v>
      </c>
    </row>
    <row r="12" spans="1:13" s="25" customFormat="1" ht="18.75" thickBot="1">
      <c r="A12" s="43" t="s">
        <v>164</v>
      </c>
      <c r="B12" s="232"/>
      <c r="C12" s="238" t="s">
        <v>2</v>
      </c>
      <c r="D12" s="31">
        <f>SUM(D10:D11)</f>
        <v>68318</v>
      </c>
      <c r="E12" s="232"/>
      <c r="F12" s="238" t="s">
        <v>2</v>
      </c>
      <c r="G12" s="31">
        <f>SUM(G10:G11)</f>
        <v>55316</v>
      </c>
      <c r="H12" s="232"/>
      <c r="I12" s="238" t="s">
        <v>2</v>
      </c>
      <c r="J12" s="31">
        <f>SUM(J10:J11)</f>
        <v>151256</v>
      </c>
      <c r="K12" s="232"/>
      <c r="L12" s="238" t="s">
        <v>2</v>
      </c>
      <c r="M12" s="31">
        <f>SUM(M10:M11)</f>
        <v>123175</v>
      </c>
    </row>
    <row r="13" spans="1:13" s="25" customFormat="1" ht="12.75" customHeight="1" thickTop="1">
      <c r="A13" s="43"/>
      <c r="B13" s="232"/>
      <c r="C13" s="232"/>
      <c r="D13" s="235"/>
      <c r="E13" s="232"/>
      <c r="F13" s="232"/>
      <c r="G13" s="235"/>
      <c r="H13" s="232"/>
      <c r="I13" s="232"/>
      <c r="J13" s="235"/>
      <c r="K13" s="232"/>
      <c r="L13" s="232"/>
      <c r="M13" s="235"/>
    </row>
    <row r="14" spans="1:13" s="236" customFormat="1" ht="12.75" customHeight="1">
      <c r="A14" s="231" t="s">
        <v>50</v>
      </c>
      <c r="B14" s="232"/>
      <c r="C14" s="233"/>
      <c r="D14" s="234"/>
      <c r="E14" s="232"/>
      <c r="F14" s="233"/>
      <c r="G14" s="234"/>
      <c r="H14" s="232"/>
      <c r="I14" s="233"/>
      <c r="J14" s="234"/>
      <c r="K14" s="232"/>
      <c r="L14" s="233"/>
      <c r="M14" s="234"/>
    </row>
    <row r="15" spans="1:13" s="27" customFormat="1" ht="12.75" customHeight="1">
      <c r="A15" s="43" t="s">
        <v>52</v>
      </c>
      <c r="B15" s="232"/>
      <c r="C15" s="232" t="s">
        <v>3</v>
      </c>
      <c r="D15" s="26">
        <v>204501035</v>
      </c>
      <c r="E15" s="232"/>
      <c r="F15" s="232" t="s">
        <v>3</v>
      </c>
      <c r="G15" s="26">
        <v>201749985</v>
      </c>
      <c r="H15" s="232"/>
      <c r="I15" s="232" t="s">
        <v>3</v>
      </c>
      <c r="J15" s="26">
        <v>204282406</v>
      </c>
      <c r="K15" s="232"/>
      <c r="L15" s="232" t="s">
        <v>3</v>
      </c>
      <c r="M15" s="26">
        <v>200414714</v>
      </c>
    </row>
    <row r="16" spans="1:13" s="27" customFormat="1" ht="9">
      <c r="A16" s="237" t="s">
        <v>175</v>
      </c>
      <c r="B16" s="232"/>
      <c r="C16" s="232" t="s">
        <v>3</v>
      </c>
      <c r="D16" s="26">
        <v>782955</v>
      </c>
      <c r="E16" s="232"/>
      <c r="F16" s="232" t="s">
        <v>3</v>
      </c>
      <c r="G16" s="26">
        <v>2021234</v>
      </c>
      <c r="H16" s="232"/>
      <c r="I16" s="232" t="s">
        <v>3</v>
      </c>
      <c r="J16" s="26">
        <v>765497</v>
      </c>
      <c r="K16" s="232"/>
      <c r="L16" s="232" t="s">
        <v>3</v>
      </c>
      <c r="M16" s="26">
        <v>1926771</v>
      </c>
    </row>
    <row r="17" spans="1:13" s="27" customFormat="1" ht="9">
      <c r="A17" s="237" t="s">
        <v>51</v>
      </c>
      <c r="B17" s="232"/>
      <c r="C17" s="232"/>
      <c r="D17" s="26">
        <v>1839177</v>
      </c>
      <c r="E17" s="232"/>
      <c r="F17" s="232"/>
      <c r="G17" s="26">
        <v>3461230</v>
      </c>
      <c r="H17" s="232"/>
      <c r="I17" s="232"/>
      <c r="J17" s="26">
        <v>2080602</v>
      </c>
      <c r="K17" s="232"/>
      <c r="L17" s="232"/>
      <c r="M17" s="26">
        <v>3656412</v>
      </c>
    </row>
    <row r="18" spans="1:13" s="27" customFormat="1" ht="9">
      <c r="A18" s="237" t="s">
        <v>100</v>
      </c>
      <c r="B18" s="232"/>
      <c r="C18" s="232"/>
      <c r="D18" s="26">
        <v>149508</v>
      </c>
      <c r="E18" s="232"/>
      <c r="F18" s="232"/>
      <c r="G18" s="26">
        <v>231511</v>
      </c>
      <c r="H18" s="232"/>
      <c r="I18" s="232"/>
      <c r="J18" s="26">
        <v>242867</v>
      </c>
      <c r="K18" s="232"/>
      <c r="L18" s="232"/>
      <c r="M18" s="26">
        <v>255859</v>
      </c>
    </row>
    <row r="19" spans="1:13" s="27" customFormat="1" ht="9.75" thickBot="1">
      <c r="A19" s="43" t="s">
        <v>53</v>
      </c>
      <c r="B19" s="232"/>
      <c r="C19" s="238" t="s">
        <v>2</v>
      </c>
      <c r="D19" s="31">
        <f>SUM(D15:D18)</f>
        <v>207272675</v>
      </c>
      <c r="E19" s="232"/>
      <c r="F19" s="238" t="s">
        <v>2</v>
      </c>
      <c r="G19" s="31">
        <f>SUM(G15:G18)</f>
        <v>207463960</v>
      </c>
      <c r="H19" s="232"/>
      <c r="I19" s="238" t="s">
        <v>2</v>
      </c>
      <c r="J19" s="31">
        <f>SUM(J15:J18)</f>
        <v>207371372</v>
      </c>
      <c r="K19" s="232"/>
      <c r="L19" s="238" t="s">
        <v>2</v>
      </c>
      <c r="M19" s="31">
        <f>SUM(M15:M18)</f>
        <v>206253756</v>
      </c>
    </row>
    <row r="20" spans="1:13" s="25" customFormat="1" ht="9.75" thickTop="1">
      <c r="A20" s="43"/>
      <c r="B20" s="232"/>
      <c r="C20" s="232"/>
      <c r="D20" s="235"/>
      <c r="E20" s="232"/>
      <c r="F20" s="232"/>
      <c r="G20" s="235"/>
      <c r="H20" s="232"/>
      <c r="I20" s="232"/>
      <c r="J20" s="235"/>
      <c r="K20" s="232"/>
      <c r="L20" s="232"/>
      <c r="M20" s="235"/>
    </row>
    <row r="21" spans="1:13" s="25" customFormat="1" ht="9.75" thickBot="1">
      <c r="A21" s="239" t="s">
        <v>54</v>
      </c>
      <c r="B21" s="232"/>
      <c r="C21" s="240" t="s">
        <v>2</v>
      </c>
      <c r="D21" s="241">
        <f>(D10*1000)/D15</f>
        <v>0.33419879757576776</v>
      </c>
      <c r="E21" s="232"/>
      <c r="F21" s="240" t="s">
        <v>2</v>
      </c>
      <c r="G21" s="241">
        <f>(G10*1000)/G15</f>
        <v>0.27418093736165583</v>
      </c>
      <c r="H21" s="232"/>
      <c r="I21" s="240" t="s">
        <v>2</v>
      </c>
      <c r="J21" s="241">
        <f>(J10*1000)/J15</f>
        <v>0.74068542153356076</v>
      </c>
      <c r="K21" s="232"/>
      <c r="L21" s="240" t="s">
        <v>2</v>
      </c>
      <c r="M21" s="241">
        <f>(M10*1000)/M15</f>
        <v>0.61460058266979345</v>
      </c>
    </row>
    <row r="22" spans="1:13" s="25" customFormat="1" ht="10.5" thickTop="1" thickBot="1">
      <c r="A22" s="239" t="s">
        <v>55</v>
      </c>
      <c r="B22" s="232"/>
      <c r="C22" s="240" t="s">
        <v>2</v>
      </c>
      <c r="D22" s="241">
        <f>(D10*1000)/D19</f>
        <v>0.32972990771697236</v>
      </c>
      <c r="E22" s="232"/>
      <c r="F22" s="240" t="s">
        <v>2</v>
      </c>
      <c r="G22" s="241">
        <f>(G10*1000)/G19</f>
        <v>0.26662944253064486</v>
      </c>
      <c r="H22" s="232"/>
      <c r="I22" s="240" t="s">
        <v>2</v>
      </c>
      <c r="J22" s="241">
        <f>(J10*1000)/J19</f>
        <v>0.72965230706965667</v>
      </c>
      <c r="K22" s="232"/>
      <c r="L22" s="240" t="s">
        <v>2</v>
      </c>
      <c r="M22" s="241">
        <f>(M10*1000)/M19</f>
        <v>0.59720124563452803</v>
      </c>
    </row>
    <row r="23" spans="1:13" ht="15.75" thickTop="1"/>
  </sheetData>
  <mergeCells count="6">
    <mergeCell ref="F7:G7"/>
    <mergeCell ref="C6:G6"/>
    <mergeCell ref="C7:D7"/>
    <mergeCell ref="I6:M6"/>
    <mergeCell ref="I7:J7"/>
    <mergeCell ref="L7:M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Abigail Onyile</cp:lastModifiedBy>
  <dcterms:created xsi:type="dcterms:W3CDTF">2015-06-05T18:17:20Z</dcterms:created>
  <dcterms:modified xsi:type="dcterms:W3CDTF">2022-07-26T14:18:28Z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